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iorg.sharepoint.com/sites/VL/Shared Documents/6 - Technical Resources/ITN Durability Monitoring/1.Core/DM Website/2023 Edits/French Translations/"/>
    </mc:Choice>
  </mc:AlternateContent>
  <xr:revisionPtr revIDLastSave="0" documentId="8_{DF9AFF8F-ECE3-4466-9FE1-50D5ED94053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bleau de Bord" sheetId="6" r:id="rId1"/>
    <sheet name="Travail de Terrain" sheetId="5" r:id="rId2"/>
    <sheet name="Bioessai" sheetId="7" r:id="rId3"/>
    <sheet name="Protocole" sheetId="4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9" i="5" l="1"/>
  <c r="AW79" i="5" s="1"/>
  <c r="AP54" i="5"/>
  <c r="A54" i="5"/>
  <c r="AI54" i="5" s="1"/>
  <c r="A29" i="5"/>
  <c r="G29" i="5" s="1"/>
  <c r="N4" i="5"/>
  <c r="A4" i="5"/>
  <c r="AI4" i="5" s="1"/>
  <c r="O71" i="6"/>
  <c r="N71" i="6"/>
  <c r="O51" i="6"/>
  <c r="N51" i="6"/>
  <c r="O31" i="6"/>
  <c r="N31" i="6"/>
  <c r="O11" i="6"/>
  <c r="N11" i="6"/>
  <c r="O2" i="6"/>
  <c r="N2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P72" i="6"/>
  <c r="M4" i="6"/>
  <c r="M3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J72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J52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J32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J12" i="6"/>
  <c r="H87" i="6"/>
  <c r="H6" i="6" s="1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67" i="6"/>
  <c r="H5" i="6" s="1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47" i="6"/>
  <c r="H4" i="6" s="1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27" i="6"/>
  <c r="H3" i="6" s="1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72" i="6"/>
  <c r="B66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52" i="6"/>
  <c r="L52" i="6" s="1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3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12" i="6"/>
  <c r="D12" i="6" s="1"/>
  <c r="B70" i="6"/>
  <c r="B50" i="6"/>
  <c r="B30" i="6"/>
  <c r="B10" i="6"/>
  <c r="D12" i="4"/>
  <c r="E12" i="4" s="1"/>
  <c r="D10" i="4"/>
  <c r="E5" i="4"/>
  <c r="D6" i="4"/>
  <c r="E6" i="4" s="1"/>
  <c r="AP29" i="5" l="1"/>
  <c r="AW29" i="5"/>
  <c r="N29" i="5"/>
  <c r="N27" i="6"/>
  <c r="N3" i="6" s="1"/>
  <c r="G4" i="5"/>
  <c r="AI29" i="5"/>
  <c r="AW54" i="5"/>
  <c r="M5" i="6"/>
  <c r="M7" i="6" s="1" a="1"/>
  <c r="M7" i="6" s="1"/>
  <c r="AP4" i="5"/>
  <c r="N79" i="5"/>
  <c r="G79" i="5"/>
  <c r="M6" i="6"/>
  <c r="AW4" i="5"/>
  <c r="G54" i="5"/>
  <c r="AI79" i="5"/>
  <c r="N54" i="5"/>
  <c r="AP79" i="5"/>
  <c r="C47" i="6"/>
  <c r="C27" i="6"/>
  <c r="C67" i="6"/>
  <c r="C87" i="6"/>
  <c r="C6" i="6" s="1"/>
  <c r="H7" i="6" a="1"/>
  <c r="H7" i="6" s="1"/>
  <c r="P52" i="6"/>
  <c r="E12" i="6"/>
  <c r="N12" i="6" s="1"/>
  <c r="D11" i="4"/>
  <c r="E11" i="4" s="1"/>
  <c r="E10" i="4"/>
  <c r="B4" i="6"/>
  <c r="P87" i="6"/>
  <c r="P6" i="6" s="1"/>
  <c r="L87" i="6"/>
  <c r="L6" i="6" s="1"/>
  <c r="J87" i="6"/>
  <c r="I87" i="6"/>
  <c r="I6" i="6" s="1"/>
  <c r="F6" i="6"/>
  <c r="E87" i="6"/>
  <c r="E6" i="6" s="1"/>
  <c r="D87" i="6"/>
  <c r="D6" i="6" s="1"/>
  <c r="L85" i="6"/>
  <c r="J84" i="6"/>
  <c r="L83" i="6"/>
  <c r="L79" i="6"/>
  <c r="L77" i="6"/>
  <c r="L75" i="6"/>
  <c r="P67" i="6"/>
  <c r="P5" i="6" s="1"/>
  <c r="L67" i="6"/>
  <c r="L5" i="6" s="1"/>
  <c r="J67" i="6"/>
  <c r="I5" i="6"/>
  <c r="F5" i="6"/>
  <c r="E67" i="6"/>
  <c r="E5" i="6" s="1"/>
  <c r="D67" i="6"/>
  <c r="D5" i="6" s="1"/>
  <c r="C5" i="6"/>
  <c r="L65" i="6"/>
  <c r="J64" i="6"/>
  <c r="L63" i="6"/>
  <c r="L59" i="6"/>
  <c r="L57" i="6"/>
  <c r="J56" i="6"/>
  <c r="L55" i="6"/>
  <c r="E52" i="6"/>
  <c r="N52" i="6" s="1"/>
  <c r="P47" i="6"/>
  <c r="P4" i="6" s="1"/>
  <c r="L47" i="6"/>
  <c r="L4" i="6" s="1"/>
  <c r="J47" i="6"/>
  <c r="J4" i="6" s="1"/>
  <c r="I4" i="6"/>
  <c r="F4" i="6"/>
  <c r="E47" i="6"/>
  <c r="E4" i="6" s="1"/>
  <c r="D47" i="6"/>
  <c r="D4" i="6" s="1"/>
  <c r="C4" i="6"/>
  <c r="L44" i="6"/>
  <c r="L40" i="6"/>
  <c r="L38" i="6"/>
  <c r="J37" i="6"/>
  <c r="L36" i="6"/>
  <c r="L32" i="6"/>
  <c r="P27" i="6"/>
  <c r="P3" i="6" s="1"/>
  <c r="L27" i="6"/>
  <c r="L3" i="6" s="1"/>
  <c r="J27" i="6"/>
  <c r="J3" i="6" s="1"/>
  <c r="I27" i="6"/>
  <c r="F3" i="6"/>
  <c r="E27" i="6"/>
  <c r="E3" i="6" s="1"/>
  <c r="D27" i="6"/>
  <c r="D3" i="6" s="1"/>
  <c r="C3" i="6"/>
  <c r="L24" i="6"/>
  <c r="L20" i="6"/>
  <c r="J17" i="6"/>
  <c r="L16" i="6"/>
  <c r="N87" i="6" l="1"/>
  <c r="N6" i="6" s="1"/>
  <c r="N67" i="6"/>
  <c r="N5" i="6" s="1"/>
  <c r="N47" i="6"/>
  <c r="N4" i="6" s="1"/>
  <c r="N7" i="6" s="1"/>
  <c r="B3" i="6"/>
  <c r="D19" i="6"/>
  <c r="L19" i="6"/>
  <c r="P35" i="6"/>
  <c r="J5" i="6"/>
  <c r="D15" i="6"/>
  <c r="E36" i="6"/>
  <c r="N36" i="6" s="1"/>
  <c r="E54" i="6"/>
  <c r="N54" i="6" s="1"/>
  <c r="E55" i="6"/>
  <c r="N55" i="6" s="1"/>
  <c r="L15" i="6"/>
  <c r="D35" i="6"/>
  <c r="L54" i="6"/>
  <c r="D78" i="6"/>
  <c r="J76" i="6"/>
  <c r="D53" i="6"/>
  <c r="D59" i="6"/>
  <c r="L66" i="6"/>
  <c r="I78" i="6"/>
  <c r="E83" i="6"/>
  <c r="N83" i="6" s="1"/>
  <c r="E64" i="6"/>
  <c r="N64" i="6" s="1"/>
  <c r="E66" i="6"/>
  <c r="N66" i="6" s="1"/>
  <c r="D83" i="6"/>
  <c r="I16" i="6"/>
  <c r="D32" i="6"/>
  <c r="D36" i="6"/>
  <c r="D39" i="6"/>
  <c r="G4" i="6"/>
  <c r="D55" i="6"/>
  <c r="D75" i="6"/>
  <c r="E82" i="6"/>
  <c r="N82" i="6" s="1"/>
  <c r="I83" i="6"/>
  <c r="E86" i="6"/>
  <c r="N86" i="6" s="1"/>
  <c r="P15" i="6"/>
  <c r="L18" i="6"/>
  <c r="E19" i="6"/>
  <c r="N19" i="6" s="1"/>
  <c r="L26" i="6"/>
  <c r="E32" i="6"/>
  <c r="N32" i="6" s="1"/>
  <c r="E35" i="6"/>
  <c r="N35" i="6" s="1"/>
  <c r="P36" i="6"/>
  <c r="L53" i="6"/>
  <c r="P55" i="6"/>
  <c r="J58" i="6"/>
  <c r="E59" i="6"/>
  <c r="N59" i="6" s="1"/>
  <c r="J74" i="6"/>
  <c r="E75" i="6"/>
  <c r="N75" i="6" s="1"/>
  <c r="L82" i="6"/>
  <c r="I86" i="6"/>
  <c r="G87" i="6"/>
  <c r="I19" i="6"/>
  <c r="J35" i="6"/>
  <c r="J39" i="6"/>
  <c r="D58" i="6"/>
  <c r="L58" i="6"/>
  <c r="P59" i="6"/>
  <c r="G67" i="6"/>
  <c r="D74" i="6"/>
  <c r="L74" i="6"/>
  <c r="P75" i="6"/>
  <c r="J78" i="6"/>
  <c r="P83" i="6"/>
  <c r="J86" i="6"/>
  <c r="I74" i="6"/>
  <c r="E15" i="6"/>
  <c r="N15" i="6" s="1"/>
  <c r="E16" i="6"/>
  <c r="N16" i="6" s="1"/>
  <c r="J19" i="6"/>
  <c r="J25" i="6"/>
  <c r="P32" i="6"/>
  <c r="L35" i="6"/>
  <c r="G47" i="6"/>
  <c r="E58" i="6"/>
  <c r="N58" i="6" s="1"/>
  <c r="E74" i="6"/>
  <c r="N74" i="6" s="1"/>
  <c r="D86" i="6"/>
  <c r="L86" i="6"/>
  <c r="I23" i="6"/>
  <c r="J40" i="6"/>
  <c r="P62" i="6"/>
  <c r="D40" i="6"/>
  <c r="P40" i="6"/>
  <c r="J43" i="6"/>
  <c r="D44" i="6"/>
  <c r="P44" i="6"/>
  <c r="J46" i="6"/>
  <c r="P54" i="6"/>
  <c r="P82" i="6"/>
  <c r="J20" i="6"/>
  <c r="P7" i="6" a="1"/>
  <c r="P7" i="6" s="1"/>
  <c r="J79" i="6"/>
  <c r="P20" i="6"/>
  <c r="J23" i="6"/>
  <c r="P24" i="6"/>
  <c r="E56" i="6"/>
  <c r="N56" i="6" s="1"/>
  <c r="P66" i="6"/>
  <c r="I15" i="6"/>
  <c r="E20" i="6"/>
  <c r="N20" i="6" s="1"/>
  <c r="D23" i="6"/>
  <c r="L23" i="6"/>
  <c r="E24" i="6"/>
  <c r="N24" i="6" s="1"/>
  <c r="D7" i="6" a="1"/>
  <c r="D7" i="6" s="1"/>
  <c r="J36" i="6"/>
  <c r="E39" i="6"/>
  <c r="N39" i="6" s="1"/>
  <c r="L39" i="6"/>
  <c r="E40" i="6"/>
  <c r="N40" i="6" s="1"/>
  <c r="D43" i="6"/>
  <c r="L43" i="6"/>
  <c r="E44" i="6"/>
  <c r="N44" i="6" s="1"/>
  <c r="D46" i="6"/>
  <c r="L46" i="6"/>
  <c r="J55" i="6"/>
  <c r="P58" i="6"/>
  <c r="D62" i="6"/>
  <c r="J62" i="6"/>
  <c r="D63" i="6"/>
  <c r="P63" i="6"/>
  <c r="P74" i="6"/>
  <c r="I75" i="6"/>
  <c r="E76" i="6"/>
  <c r="N76" i="6" s="1"/>
  <c r="E78" i="6"/>
  <c r="N78" i="6" s="1"/>
  <c r="L78" i="6"/>
  <c r="E79" i="6"/>
  <c r="N79" i="6" s="1"/>
  <c r="I82" i="6"/>
  <c r="J83" i="6"/>
  <c r="P86" i="6"/>
  <c r="J24" i="6"/>
  <c r="J44" i="6"/>
  <c r="D20" i="6"/>
  <c r="D24" i="6"/>
  <c r="J63" i="6"/>
  <c r="D79" i="6"/>
  <c r="P79" i="6"/>
  <c r="E84" i="6"/>
  <c r="N84" i="6" s="1"/>
  <c r="J16" i="6"/>
  <c r="J6" i="6"/>
  <c r="J15" i="6"/>
  <c r="D16" i="6"/>
  <c r="P16" i="6"/>
  <c r="P19" i="6"/>
  <c r="I20" i="6"/>
  <c r="E23" i="6"/>
  <c r="N23" i="6" s="1"/>
  <c r="P23" i="6"/>
  <c r="I24" i="6"/>
  <c r="P39" i="6"/>
  <c r="E43" i="6"/>
  <c r="N43" i="6" s="1"/>
  <c r="P43" i="6"/>
  <c r="E46" i="6"/>
  <c r="N46" i="6" s="1"/>
  <c r="P46" i="6"/>
  <c r="D54" i="6"/>
  <c r="J54" i="6"/>
  <c r="J59" i="6"/>
  <c r="E62" i="6"/>
  <c r="N62" i="6" s="1"/>
  <c r="L62" i="6"/>
  <c r="E63" i="6"/>
  <c r="N63" i="6" s="1"/>
  <c r="D66" i="6"/>
  <c r="J66" i="6"/>
  <c r="J75" i="6"/>
  <c r="P78" i="6"/>
  <c r="I79" i="6"/>
  <c r="D82" i="6"/>
  <c r="J82" i="6"/>
  <c r="C7" i="6" a="1"/>
  <c r="C7" i="6" s="1"/>
  <c r="P13" i="6"/>
  <c r="I13" i="6"/>
  <c r="D13" i="6"/>
  <c r="L13" i="6"/>
  <c r="J13" i="6"/>
  <c r="P33" i="6"/>
  <c r="D33" i="6"/>
  <c r="L33" i="6"/>
  <c r="J33" i="6"/>
  <c r="P80" i="6"/>
  <c r="I80" i="6"/>
  <c r="D80" i="6"/>
  <c r="L80" i="6"/>
  <c r="E80" i="6"/>
  <c r="N80" i="6" s="1"/>
  <c r="J80" i="6"/>
  <c r="E7" i="6" a="1"/>
  <c r="E7" i="6" s="1"/>
  <c r="E13" i="6"/>
  <c r="N13" i="6" s="1"/>
  <c r="J22" i="6"/>
  <c r="E22" i="6"/>
  <c r="N22" i="6" s="1"/>
  <c r="P22" i="6"/>
  <c r="I22" i="6"/>
  <c r="D22" i="6"/>
  <c r="L22" i="6"/>
  <c r="G27" i="6"/>
  <c r="I3" i="6"/>
  <c r="E33" i="6"/>
  <c r="N33" i="6" s="1"/>
  <c r="J42" i="6"/>
  <c r="E42" i="6"/>
  <c r="N42" i="6" s="1"/>
  <c r="P42" i="6"/>
  <c r="D42" i="6"/>
  <c r="L42" i="6"/>
  <c r="I72" i="6"/>
  <c r="D72" i="6"/>
  <c r="L72" i="6"/>
  <c r="E72" i="6"/>
  <c r="N72" i="6" s="1"/>
  <c r="F7" i="6" a="1"/>
  <c r="F7" i="6" s="1"/>
  <c r="P21" i="6"/>
  <c r="I21" i="6"/>
  <c r="D21" i="6"/>
  <c r="L21" i="6"/>
  <c r="J21" i="6"/>
  <c r="P41" i="6"/>
  <c r="D41" i="6"/>
  <c r="L41" i="6"/>
  <c r="J41" i="6"/>
  <c r="J14" i="6"/>
  <c r="E14" i="6"/>
  <c r="N14" i="6" s="1"/>
  <c r="P14" i="6"/>
  <c r="I14" i="6"/>
  <c r="D14" i="6"/>
  <c r="L14" i="6"/>
  <c r="E21" i="6"/>
  <c r="N21" i="6" s="1"/>
  <c r="J34" i="6"/>
  <c r="E34" i="6"/>
  <c r="N34" i="6" s="1"/>
  <c r="P34" i="6"/>
  <c r="D34" i="6"/>
  <c r="L34" i="6"/>
  <c r="E41" i="6"/>
  <c r="N41" i="6" s="1"/>
  <c r="P60" i="6"/>
  <c r="D60" i="6"/>
  <c r="L60" i="6"/>
  <c r="E60" i="6"/>
  <c r="N60" i="6" s="1"/>
  <c r="J60" i="6"/>
  <c r="J57" i="6"/>
  <c r="E57" i="6"/>
  <c r="N57" i="6" s="1"/>
  <c r="P57" i="6"/>
  <c r="D57" i="6"/>
  <c r="J65" i="6"/>
  <c r="E65" i="6"/>
  <c r="N65" i="6" s="1"/>
  <c r="P65" i="6"/>
  <c r="D65" i="6"/>
  <c r="J77" i="6"/>
  <c r="E77" i="6"/>
  <c r="N77" i="6" s="1"/>
  <c r="P77" i="6"/>
  <c r="I77" i="6"/>
  <c r="D77" i="6"/>
  <c r="J85" i="6"/>
  <c r="E85" i="6"/>
  <c r="N85" i="6" s="1"/>
  <c r="P85" i="6"/>
  <c r="I85" i="6"/>
  <c r="D85" i="6"/>
  <c r="L7" i="6" a="1"/>
  <c r="L7" i="6" s="1"/>
  <c r="P12" i="6"/>
  <c r="I12" i="6"/>
  <c r="L12" i="6"/>
  <c r="P17" i="6"/>
  <c r="I17" i="6"/>
  <c r="D17" i="6"/>
  <c r="L17" i="6"/>
  <c r="P25" i="6"/>
  <c r="I25" i="6"/>
  <c r="D25" i="6"/>
  <c r="L25" i="6"/>
  <c r="P37" i="6"/>
  <c r="D37" i="6"/>
  <c r="L37" i="6"/>
  <c r="J45" i="6"/>
  <c r="D45" i="6"/>
  <c r="P45" i="6"/>
  <c r="L45" i="6"/>
  <c r="G5" i="6"/>
  <c r="E17" i="6"/>
  <c r="N17" i="6" s="1"/>
  <c r="J18" i="6"/>
  <c r="E18" i="6"/>
  <c r="N18" i="6" s="1"/>
  <c r="P18" i="6"/>
  <c r="I18" i="6"/>
  <c r="D18" i="6"/>
  <c r="E25" i="6"/>
  <c r="N25" i="6" s="1"/>
  <c r="J26" i="6"/>
  <c r="E26" i="6"/>
  <c r="N26" i="6" s="1"/>
  <c r="P26" i="6"/>
  <c r="I26" i="6"/>
  <c r="D26" i="6"/>
  <c r="E37" i="6"/>
  <c r="N37" i="6" s="1"/>
  <c r="J38" i="6"/>
  <c r="E38" i="6"/>
  <c r="N38" i="6" s="1"/>
  <c r="P38" i="6"/>
  <c r="D38" i="6"/>
  <c r="E45" i="6"/>
  <c r="N45" i="6" s="1"/>
  <c r="B6" i="6"/>
  <c r="B5" i="6"/>
  <c r="J61" i="6"/>
  <c r="E61" i="6"/>
  <c r="N61" i="6" s="1"/>
  <c r="P61" i="6"/>
  <c r="D61" i="6"/>
  <c r="J73" i="6"/>
  <c r="E73" i="6"/>
  <c r="N73" i="6" s="1"/>
  <c r="P73" i="6"/>
  <c r="I73" i="6"/>
  <c r="D73" i="6"/>
  <c r="J81" i="6"/>
  <c r="E81" i="6"/>
  <c r="N81" i="6" s="1"/>
  <c r="P81" i="6"/>
  <c r="I81" i="6"/>
  <c r="D81" i="6"/>
  <c r="D52" i="6"/>
  <c r="J53" i="6"/>
  <c r="E53" i="6"/>
  <c r="N53" i="6" s="1"/>
  <c r="P53" i="6"/>
  <c r="P56" i="6"/>
  <c r="D56" i="6"/>
  <c r="L56" i="6"/>
  <c r="L61" i="6"/>
  <c r="P64" i="6"/>
  <c r="D64" i="6"/>
  <c r="L64" i="6"/>
  <c r="L73" i="6"/>
  <c r="P76" i="6"/>
  <c r="I76" i="6"/>
  <c r="D76" i="6"/>
  <c r="L76" i="6"/>
  <c r="L81" i="6"/>
  <c r="P84" i="6"/>
  <c r="I84" i="6"/>
  <c r="D84" i="6"/>
  <c r="L84" i="6"/>
  <c r="K87" i="6" l="1"/>
  <c r="K6" i="6" s="1"/>
  <c r="O87" i="6"/>
  <c r="O6" i="6" s="1"/>
  <c r="K67" i="6"/>
  <c r="K5" i="6" s="1"/>
  <c r="O67" i="6"/>
  <c r="O5" i="6" s="1"/>
  <c r="K47" i="6"/>
  <c r="K4" i="6" s="1"/>
  <c r="K7" i="6" s="1"/>
  <c r="O47" i="6"/>
  <c r="O4" i="6" s="1"/>
  <c r="K27" i="6"/>
  <c r="K3" i="6" s="1"/>
  <c r="O27" i="6"/>
  <c r="O3" i="6" s="1"/>
  <c r="G74" i="6"/>
  <c r="O74" i="6" s="1"/>
  <c r="G58" i="6"/>
  <c r="O58" i="6" s="1"/>
  <c r="G20" i="6"/>
  <c r="G36" i="6"/>
  <c r="G40" i="6"/>
  <c r="G35" i="6"/>
  <c r="G83" i="6"/>
  <c r="G63" i="6"/>
  <c r="G6" i="6"/>
  <c r="K58" i="6"/>
  <c r="G53" i="6"/>
  <c r="G79" i="6"/>
  <c r="G16" i="6"/>
  <c r="G66" i="6"/>
  <c r="G78" i="6"/>
  <c r="G44" i="6"/>
  <c r="G55" i="6"/>
  <c r="G32" i="6"/>
  <c r="G24" i="6"/>
  <c r="G75" i="6"/>
  <c r="G43" i="6"/>
  <c r="G23" i="6"/>
  <c r="G19" i="6"/>
  <c r="K74" i="6"/>
  <c r="G59" i="6"/>
  <c r="G82" i="6"/>
  <c r="G46" i="6"/>
  <c r="D8" i="6"/>
  <c r="G86" i="6"/>
  <c r="G39" i="6"/>
  <c r="G15" i="6"/>
  <c r="G54" i="6"/>
  <c r="G62" i="6"/>
  <c r="J7" i="6" a="1"/>
  <c r="J7" i="6" s="1"/>
  <c r="G57" i="6"/>
  <c r="G22" i="6"/>
  <c r="G84" i="6"/>
  <c r="G64" i="6"/>
  <c r="G81" i="6"/>
  <c r="G61" i="6"/>
  <c r="G37" i="6"/>
  <c r="G12" i="6"/>
  <c r="I7" i="6" a="1"/>
  <c r="I7" i="6" s="1"/>
  <c r="G3" i="6"/>
  <c r="G33" i="6"/>
  <c r="G73" i="6"/>
  <c r="G17" i="6"/>
  <c r="G77" i="6"/>
  <c r="G72" i="6"/>
  <c r="G80" i="6"/>
  <c r="G76" i="6"/>
  <c r="G56" i="6"/>
  <c r="G38" i="6"/>
  <c r="G26" i="6"/>
  <c r="G18" i="6"/>
  <c r="G21" i="6"/>
  <c r="G25" i="6"/>
  <c r="G85" i="6"/>
  <c r="G65" i="6"/>
  <c r="G60" i="6"/>
  <c r="G14" i="6"/>
  <c r="G42" i="6"/>
  <c r="G13" i="6"/>
  <c r="G52" i="6"/>
  <c r="G45" i="6"/>
  <c r="G34" i="6"/>
  <c r="G41" i="6"/>
  <c r="O7" i="6" l="1"/>
  <c r="K13" i="6"/>
  <c r="O13" i="6"/>
  <c r="K12" i="6"/>
  <c r="O12" i="6"/>
  <c r="K76" i="6"/>
  <c r="O76" i="6"/>
  <c r="K81" i="6"/>
  <c r="O81" i="6"/>
  <c r="K78" i="6"/>
  <c r="O78" i="6"/>
  <c r="K85" i="6"/>
  <c r="O85" i="6"/>
  <c r="K80" i="6"/>
  <c r="O80" i="6"/>
  <c r="K73" i="6"/>
  <c r="O73" i="6"/>
  <c r="K82" i="6"/>
  <c r="O82" i="6"/>
  <c r="K83" i="6"/>
  <c r="O83" i="6"/>
  <c r="K72" i="6"/>
  <c r="O72" i="6"/>
  <c r="K84" i="6"/>
  <c r="O84" i="6"/>
  <c r="K86" i="6"/>
  <c r="O86" i="6"/>
  <c r="K77" i="6"/>
  <c r="O77" i="6"/>
  <c r="K75" i="6"/>
  <c r="O75" i="6"/>
  <c r="K79" i="6"/>
  <c r="O79" i="6"/>
  <c r="K57" i="6"/>
  <c r="O57" i="6"/>
  <c r="K63" i="6"/>
  <c r="O63" i="6"/>
  <c r="K62" i="6"/>
  <c r="O62" i="6"/>
  <c r="K59" i="6"/>
  <c r="O59" i="6"/>
  <c r="K55" i="6"/>
  <c r="O55" i="6"/>
  <c r="K52" i="6"/>
  <c r="O52" i="6"/>
  <c r="K60" i="6"/>
  <c r="O60" i="6"/>
  <c r="K56" i="6"/>
  <c r="O56" i="6"/>
  <c r="K61" i="6"/>
  <c r="O61" i="6"/>
  <c r="K54" i="6"/>
  <c r="O54" i="6"/>
  <c r="K65" i="6"/>
  <c r="O65" i="6"/>
  <c r="K64" i="6"/>
  <c r="O64" i="6"/>
  <c r="K66" i="6"/>
  <c r="O66" i="6"/>
  <c r="K53" i="6"/>
  <c r="O53" i="6"/>
  <c r="K42" i="6"/>
  <c r="O42" i="6"/>
  <c r="K32" i="6"/>
  <c r="O32" i="6"/>
  <c r="K45" i="6"/>
  <c r="O45" i="6"/>
  <c r="K38" i="6"/>
  <c r="O38" i="6"/>
  <c r="K33" i="6"/>
  <c r="O33" i="6"/>
  <c r="K37" i="6"/>
  <c r="O37" i="6"/>
  <c r="K43" i="6"/>
  <c r="O43" i="6"/>
  <c r="K35" i="6"/>
  <c r="O35" i="6"/>
  <c r="K41" i="6"/>
  <c r="O41" i="6"/>
  <c r="K46" i="6"/>
  <c r="O46" i="6"/>
  <c r="K36" i="6"/>
  <c r="O36" i="6"/>
  <c r="K34" i="6"/>
  <c r="O34" i="6"/>
  <c r="K39" i="6"/>
  <c r="O39" i="6"/>
  <c r="K44" i="6"/>
  <c r="O44" i="6"/>
  <c r="K40" i="6"/>
  <c r="O40" i="6"/>
  <c r="K14" i="6"/>
  <c r="O14" i="6"/>
  <c r="K16" i="6"/>
  <c r="O16" i="6"/>
  <c r="K21" i="6"/>
  <c r="O21" i="6"/>
  <c r="K18" i="6"/>
  <c r="O18" i="6"/>
  <c r="K15" i="6"/>
  <c r="O15" i="6"/>
  <c r="K19" i="6"/>
  <c r="O19" i="6"/>
  <c r="K24" i="6"/>
  <c r="O24" i="6"/>
  <c r="K25" i="6"/>
  <c r="O25" i="6"/>
  <c r="K22" i="6"/>
  <c r="O22" i="6"/>
  <c r="K17" i="6"/>
  <c r="O17" i="6"/>
  <c r="K26" i="6"/>
  <c r="O26" i="6"/>
  <c r="K23" i="6"/>
  <c r="O23" i="6"/>
  <c r="K20" i="6"/>
  <c r="O20" i="6"/>
  <c r="G7" i="6"/>
  <c r="G8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tc={1F6E7CC3-8B06-494E-A316-0F3D1691D503}</author>
  </authors>
  <commentList>
    <comment ref="B7" authorId="0" shapeId="0" xr:uid="{1F6E7CC3-8B06-494E-A316-0F3D1691D503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campaign macroplan plan. Typically 1 net per 1.8 individuals.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<sst xmlns="http://schemas.openxmlformats.org/spreadsheetml/2006/main" count="1498" uniqueCount="155">
  <si>
    <t>Notes</t>
  </si>
  <si>
    <t>Total</t>
  </si>
  <si>
    <t>district_n</t>
  </si>
  <si>
    <t>1</t>
  </si>
  <si>
    <t>Kicukiro</t>
  </si>
  <si>
    <t>0</t>
  </si>
  <si>
    <t/>
  </si>
  <si>
    <t>No.</t>
  </si>
  <si>
    <t>101</t>
  </si>
  <si>
    <t>14.0</t>
  </si>
  <si>
    <t>1.0</t>
  </si>
  <si>
    <t>33.0</t>
  </si>
  <si>
    <t>3.0</t>
  </si>
  <si>
    <t>0.0</t>
  </si>
  <si>
    <t>102</t>
  </si>
  <si>
    <t>31.0</t>
  </si>
  <si>
    <t>8.0</t>
  </si>
  <si>
    <t>13.0</t>
  </si>
  <si>
    <t>2.0</t>
  </si>
  <si>
    <t>103</t>
  </si>
  <si>
    <t>4.0</t>
  </si>
  <si>
    <t>28.0</t>
  </si>
  <si>
    <t>104</t>
  </si>
  <si>
    <t>5.0</t>
  </si>
  <si>
    <t>105</t>
  </si>
  <si>
    <t>26.0</t>
  </si>
  <si>
    <t>106</t>
  </si>
  <si>
    <t>15.0</t>
  </si>
  <si>
    <t>107</t>
  </si>
  <si>
    <t>9.0</t>
  </si>
  <si>
    <t>108</t>
  </si>
  <si>
    <t>30.0</t>
  </si>
  <si>
    <t>6.0</t>
  </si>
  <si>
    <t>109</t>
  </si>
  <si>
    <t>29.0</t>
  </si>
  <si>
    <t>7.0</t>
  </si>
  <si>
    <t>110</t>
  </si>
  <si>
    <t>23.0</t>
  </si>
  <si>
    <t>12.0</t>
  </si>
  <si>
    <t>111</t>
  </si>
  <si>
    <t>34.0</t>
  </si>
  <si>
    <t>10.0</t>
  </si>
  <si>
    <t>112</t>
  </si>
  <si>
    <t>11.0</t>
  </si>
  <si>
    <t>113</t>
  </si>
  <si>
    <t>114</t>
  </si>
  <si>
    <t>25.0</t>
  </si>
  <si>
    <t>115</t>
  </si>
  <si>
    <t>212.0</t>
  </si>
  <si>
    <t>45.0</t>
  </si>
  <si>
    <t>429.0</t>
  </si>
  <si>
    <t>94.0</t>
  </si>
  <si>
    <t>203.0</t>
  </si>
  <si>
    <t>2</t>
  </si>
  <si>
    <t>Ruhango</t>
  </si>
  <si>
    <t>201</t>
  </si>
  <si>
    <t>202</t>
  </si>
  <si>
    <t>203</t>
  </si>
  <si>
    <t>204</t>
  </si>
  <si>
    <t>205</t>
  </si>
  <si>
    <t>206</t>
  </si>
  <si>
    <t>209</t>
  </si>
  <si>
    <t>207</t>
  </si>
  <si>
    <t>210</t>
  </si>
  <si>
    <t>211</t>
  </si>
  <si>
    <t>208</t>
  </si>
  <si>
    <t>212</t>
  </si>
  <si>
    <t>16.0</t>
  </si>
  <si>
    <t>213</t>
  </si>
  <si>
    <t>214</t>
  </si>
  <si>
    <t>215</t>
  </si>
  <si>
    <t>44.0</t>
  </si>
  <si>
    <t>214.0</t>
  </si>
  <si>
    <t>3</t>
  </si>
  <si>
    <t>Karongi</t>
  </si>
  <si>
    <t>301</t>
  </si>
  <si>
    <t>302</t>
  </si>
  <si>
    <t>303</t>
  </si>
  <si>
    <t>17.0</t>
  </si>
  <si>
    <t>304</t>
  </si>
  <si>
    <t>305</t>
  </si>
  <si>
    <t>306</t>
  </si>
  <si>
    <t>307</t>
  </si>
  <si>
    <t>308</t>
  </si>
  <si>
    <t>311</t>
  </si>
  <si>
    <t>309</t>
  </si>
  <si>
    <t>312</t>
  </si>
  <si>
    <t>310</t>
  </si>
  <si>
    <t>313</t>
  </si>
  <si>
    <t>18.0</t>
  </si>
  <si>
    <t>314</t>
  </si>
  <si>
    <t>315</t>
  </si>
  <si>
    <t>53.0</t>
  </si>
  <si>
    <t>232.0</t>
  </si>
  <si>
    <t>219.0</t>
  </si>
  <si>
    <t>4</t>
  </si>
  <si>
    <t>Burera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</si>
  <si>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</si>
  <si>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</si>
  <si>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</si>
  <si>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</si>
  <si>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</si>
  <si>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</si>
  <si>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</si>
  <si>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</si>
  <si>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</si>
  <si>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</si>
  <si>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</si>
  <si>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</si>
  <si>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415</t>
  </si>
  <si>
    <t>413</t>
  </si>
  <si>
    <t>414</t>
  </si>
  <si>
    <t>Cluster ID</t>
  </si>
  <si>
    <t>Site 1</t>
  </si>
  <si>
    <t>Site 2</t>
  </si>
  <si>
    <t>Site 3</t>
  </si>
  <si>
    <t>Site 4</t>
  </si>
  <si>
    <t>Ménages Attendus</t>
  </si>
  <si>
    <t>Ménages Visités</t>
  </si>
  <si>
    <t>Ménages Interviewés</t>
  </si>
  <si>
    <t>Total Attendu de Moustiquaires de Campagne Reçues (du protocole)</t>
  </si>
  <si>
    <t>Total de MII de Campagne Enregistrées</t>
  </si>
  <si>
    <t>Total attendu de MII présentes (du protocole)</t>
  </si>
  <si>
    <t>MII de Cohorte Présentes</t>
  </si>
  <si>
    <t>MII de Campaigne Perdues</t>
  </si>
  <si>
    <t>MII Non-Cohorte</t>
  </si>
  <si>
    <t>MII Bioessai</t>
  </si>
  <si>
    <t>Taille Totale des Ménages Interviewés</t>
  </si>
  <si>
    <t>Travail de Terrain</t>
  </si>
  <si>
    <t>MII de cohorte perdues</t>
  </si>
  <si>
    <t>Suppositions relatives à la taille de l'échantillon</t>
  </si>
  <si>
    <t>Nombre de sites d'étude</t>
  </si>
  <si>
    <t>Nombre de groupes</t>
  </si>
  <si>
    <t>Ménages par groupe</t>
  </si>
  <si>
    <t>Une MII par XX Individus</t>
  </si>
  <si>
    <t>Taille Moyenne des Ménages</t>
  </si>
  <si>
    <t>Nombre Estimé de MII par Ménage</t>
  </si>
  <si>
    <t>Nombre attendu de MII de la campagne distribuées</t>
  </si>
  <si>
    <t>Nombre attendu de moustiquaires perdues avant la base de référence</t>
  </si>
  <si>
    <t>Taille de Cohorte Attendue</t>
  </si>
  <si>
    <t>Site de l'Etude et Informations sur les Groupes</t>
  </si>
  <si>
    <t>Nom de site</t>
  </si>
  <si>
    <t>Par site</t>
  </si>
  <si>
    <t>Par Groupe</t>
  </si>
  <si>
    <t>Nom de Groupe</t>
  </si>
  <si>
    <t>MII de cohorte présentes</t>
  </si>
  <si>
    <t>MII non-cohorte enregistrées</t>
  </si>
  <si>
    <t>Ménages interviewés</t>
  </si>
  <si>
    <t>MII retirées pour le bioessai</t>
  </si>
  <si>
    <t>(premier) district_n</t>
  </si>
  <si>
    <t>interviewés</t>
  </si>
  <si>
    <t>m_select_bio</t>
  </si>
  <si>
    <t>(premier) groupe_n</t>
  </si>
  <si>
    <t>groupe_n</t>
  </si>
  <si>
    <t>Groupe Sélectioné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</si>
</sst>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8921170690023497E-2"/>
        <bgColor indexed="64"/>
      </patternFill>
    </fill>
    <fill>
      <patternFill patternType="solid">
        <fgColor rgb="FFDCC5ED"/>
        <bgColor indexed="64"/>
      </patternFill>
    </fill>
    <fill>
      <patternFill patternType="solid">
        <fgColor theme="0" tint="-4.89516891994995E-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4" fillId="0" borderId="0" xfId="0" applyNumberFormat="1" applyFont="1"/>
    <xf numFmtId="164" fontId="5" fillId="0" borderId="0" xfId="0" applyNumberFormat="1" applyFont="1"/>
    <xf numFmtId="0" fontId="0" fillId="0" borderId="2" xfId="0" applyBorder="1" applyAlignment="1">
      <alignment horizontal="right"/>
    </xf>
    <xf numFmtId="0" fontId="0" fillId="5" borderId="3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4" xfId="0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4" borderId="17" xfId="0" applyFill="1" applyBorder="1" applyAlignment="1">
      <alignment wrapText="1"/>
    </xf>
    <xf numFmtId="9" fontId="0" fillId="0" borderId="2" xfId="1" applyFont="1" applyBorder="1" applyAlignment="1">
      <alignment horizontal="right"/>
    </xf>
    <xf numFmtId="0" fontId="7" fillId="0" borderId="0" xfId="0" applyFont="1"/>
    <xf numFmtId="1" fontId="0" fillId="2" borderId="11" xfId="0" applyNumberFormat="1" applyFill="1" applyBorder="1" applyAlignment="1">
      <alignment horizontal="right"/>
    </xf>
    <xf numFmtId="1" fontId="0" fillId="2" borderId="15" xfId="0" applyNumberForma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0" fontId="0" fillId="6" borderId="17" xfId="0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0" fontId="0" fillId="7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6" fillId="3" borderId="17" xfId="0" applyFont="1" applyFill="1" applyBorder="1" applyAlignment="1">
      <alignment horizontal="center" vertical="center" wrapText="1"/>
    </xf>
    <xf numFmtId="9" fontId="7" fillId="0" borderId="0" xfId="1" applyFont="1"/>
    <xf numFmtId="1" fontId="7" fillId="0" borderId="22" xfId="0" applyNumberFormat="1" applyFont="1" applyBorder="1" applyAlignment="1">
      <alignment horizontal="right"/>
    </xf>
    <xf numFmtId="1" fontId="7" fillId="2" borderId="21" xfId="0" applyNumberFormat="1" applyFont="1" applyFill="1" applyBorder="1" applyAlignment="1">
      <alignment horizontal="right"/>
    </xf>
    <xf numFmtId="0" fontId="7" fillId="0" borderId="21" xfId="0" applyFont="1" applyBorder="1"/>
    <xf numFmtId="0" fontId="7" fillId="0" borderId="22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7" fillId="0" borderId="23" xfId="0" applyFont="1" applyBorder="1" applyAlignment="1">
      <alignment horizontal="right"/>
    </xf>
    <xf numFmtId="9" fontId="7" fillId="0" borderId="22" xfId="1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0" fillId="0" borderId="20" xfId="0" applyBorder="1"/>
    <xf numFmtId="164" fontId="9" fillId="0" borderId="26" xfId="0" applyNumberFormat="1" applyFont="1" applyBorder="1"/>
    <xf numFmtId="164" fontId="5" fillId="0" borderId="26" xfId="0" applyNumberFormat="1" applyFont="1" applyBorder="1"/>
    <xf numFmtId="164" fontId="0" fillId="0" borderId="26" xfId="0" applyNumberFormat="1" applyBorder="1"/>
    <xf numFmtId="164" fontId="2" fillId="0" borderId="26" xfId="0" applyNumberFormat="1" applyFont="1" applyBorder="1" applyAlignment="1">
      <alignment horizontal="right" indent="2"/>
    </xf>
    <xf numFmtId="164" fontId="2" fillId="0" borderId="26" xfId="0" applyNumberFormat="1" applyFont="1" applyBorder="1" applyAlignment="1">
      <alignment horizontal="left"/>
    </xf>
    <xf numFmtId="0" fontId="0" fillId="0" borderId="26" xfId="0" applyBorder="1"/>
    <xf numFmtId="164" fontId="3" fillId="0" borderId="26" xfId="0" applyNumberFormat="1" applyFont="1" applyBorder="1"/>
    <xf numFmtId="164" fontId="2" fillId="0" borderId="26" xfId="0" applyNumberFormat="1" applyFont="1" applyBorder="1" applyAlignment="1">
      <alignment horizontal="centerContinuous"/>
    </xf>
    <xf numFmtId="164" fontId="3" fillId="0" borderId="26" xfId="0" applyNumberFormat="1" applyFont="1" applyBorder="1" applyAlignment="1">
      <alignment horizontal="centerContinuous"/>
    </xf>
    <xf numFmtId="164" fontId="2" fillId="0" borderId="26" xfId="0" applyNumberFormat="1" applyFont="1" applyBorder="1" applyAlignment="1">
      <alignment horizontal="center"/>
    </xf>
    <xf numFmtId="0" fontId="0" fillId="8" borderId="17" xfId="0" applyFill="1" applyBorder="1" applyAlignment="1">
      <alignment horizontal="center" vertical="center" wrapText="1"/>
    </xf>
    <xf numFmtId="0" fontId="7" fillId="0" borderId="26" xfId="0" applyFont="1" applyBorder="1"/>
    <xf numFmtId="2" fontId="0" fillId="0" borderId="26" xfId="0" applyNumberFormat="1" applyBorder="1"/>
    <xf numFmtId="0" fontId="6" fillId="0" borderId="26" xfId="0" applyFont="1" applyBorder="1"/>
    <xf numFmtId="0" fontId="6" fillId="0" borderId="26" xfId="0" applyFont="1" applyBorder="1" applyAlignment="1">
      <alignment horizontal="centerContinuous"/>
    </xf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11" fillId="0" borderId="26" xfId="0" applyFont="1" applyBorder="1" applyAlignment="1">
      <alignment horizontal="left" indent="2"/>
    </xf>
    <xf numFmtId="0" fontId="6" fillId="0" borderId="26" xfId="0" applyFont="1" applyBorder="1" applyAlignment="1">
      <alignment horizontal="right" indent="2"/>
    </xf>
    <xf numFmtId="0" fontId="6" fillId="0" borderId="26" xfId="0" applyFont="1" applyBorder="1" applyAlignment="1">
      <alignment horizontal="centerContinuous" indent="2"/>
    </xf>
    <xf numFmtId="0" fontId="6" fillId="0" borderId="26" xfId="0" applyFont="1" applyBorder="1" applyAlignment="1">
      <alignment horizontal="left" indent="2"/>
    </xf>
    <xf numFmtId="0" fontId="6" fillId="0" borderId="26" xfId="0" applyFont="1" applyBorder="1" applyAlignment="1">
      <alignment horizontal="center" indent="2"/>
    </xf>
    <xf numFmtId="1" fontId="6" fillId="0" borderId="26" xfId="0" applyNumberFormat="1" applyFont="1" applyBorder="1" applyAlignment="1">
      <alignment horizontal="right" indent="2"/>
    </xf>
    <xf numFmtId="164" fontId="6" fillId="0" borderId="26" xfId="0" applyNumberFormat="1" applyFont="1" applyBorder="1" applyAlignment="1">
      <alignment horizontal="right" indent="2"/>
    </xf>
    <xf numFmtId="2" fontId="6" fillId="0" borderId="26" xfId="0" applyNumberFormat="1" applyFont="1" applyBorder="1" applyAlignment="1">
      <alignment horizontal="right" indent="2"/>
    </xf>
    <xf numFmtId="1" fontId="6" fillId="0" borderId="26" xfId="0" applyNumberFormat="1" applyFont="1" applyBorder="1" applyAlignment="1">
      <alignment horizontal="left"/>
    </xf>
    <xf numFmtId="2" fontId="6" fillId="0" borderId="26" xfId="0" applyNumberFormat="1" applyFont="1" applyBorder="1" applyAlignment="1">
      <alignment horizontal="left"/>
    </xf>
    <xf numFmtId="1" fontId="6" fillId="0" borderId="26" xfId="0" applyNumberFormat="1" applyFont="1" applyBorder="1" applyAlignment="1">
      <alignment horizontal="right" indent="1"/>
    </xf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right"/>
    </xf>
    <xf numFmtId="0" fontId="7" fillId="0" borderId="26" xfId="0" applyFont="1" applyBorder="1" applyAlignment="1">
      <alignment horizontal="right" indent="1"/>
    </xf>
    <xf numFmtId="0" fontId="11" fillId="0" borderId="26" xfId="0" applyFont="1" applyBorder="1" applyAlignment="1">
      <alignment horizontal="right" indent="1"/>
    </xf>
    <xf numFmtId="1" fontId="7" fillId="0" borderId="26" xfId="0" applyNumberFormat="1" applyFont="1" applyBorder="1" applyAlignment="1">
      <alignment horizontal="right" indent="1"/>
    </xf>
    <xf numFmtId="164" fontId="6" fillId="0" borderId="26" xfId="0" applyNumberFormat="1" applyFont="1" applyBorder="1" applyAlignment="1">
      <alignment horizontal="left"/>
    </xf>
    <xf numFmtId="0" fontId="0" fillId="10" borderId="26" xfId="0" applyFill="1" applyBorder="1" applyAlignment="1">
      <alignment horizontal="right" indent="1"/>
    </xf>
    <xf numFmtId="0" fontId="6" fillId="9" borderId="26" xfId="0" applyFont="1" applyFill="1" applyBorder="1" applyAlignment="1">
      <alignment horizontal="right" indent="1"/>
    </xf>
    <xf numFmtId="0" fontId="0" fillId="9" borderId="26" xfId="0" applyFill="1" applyBorder="1" applyAlignment="1">
      <alignment horizontal="right" indent="1"/>
    </xf>
    <xf numFmtId="0" fontId="6" fillId="11" borderId="26" xfId="0" applyFont="1" applyFill="1" applyBorder="1" applyAlignment="1">
      <alignment horizontal="right" indent="1"/>
    </xf>
    <xf numFmtId="0" fontId="6" fillId="10" borderId="26" xfId="0" applyFont="1" applyFill="1" applyBorder="1" applyAlignment="1">
      <alignment horizontal="right" indent="1"/>
    </xf>
    <xf numFmtId="1" fontId="6" fillId="10" borderId="26" xfId="0" applyNumberFormat="1" applyFont="1" applyFill="1" applyBorder="1" applyAlignment="1">
      <alignment horizontal="right" indent="1"/>
    </xf>
    <xf numFmtId="1" fontId="6" fillId="9" borderId="26" xfId="0" applyNumberFormat="1" applyFont="1" applyFill="1" applyBorder="1" applyAlignment="1">
      <alignment horizontal="right" indent="1"/>
    </xf>
    <xf numFmtId="9" fontId="6" fillId="10" borderId="26" xfId="1" applyFont="1" applyFill="1" applyBorder="1" applyAlignment="1" applyProtection="1">
      <alignment horizontal="right" indent="1"/>
    </xf>
    <xf numFmtId="1" fontId="11" fillId="0" borderId="26" xfId="0" applyNumberFormat="1" applyFont="1" applyBorder="1" applyAlignment="1">
      <alignment horizontal="left"/>
    </xf>
    <xf numFmtId="1" fontId="0" fillId="0" borderId="6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8" xfId="0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1" fontId="0" fillId="0" borderId="23" xfId="0" applyNumberFormat="1" applyBorder="1" applyAlignment="1">
      <alignment horizontal="right"/>
    </xf>
    <xf numFmtId="9" fontId="7" fillId="0" borderId="22" xfId="1" applyFont="1" applyFill="1" applyBorder="1" applyAlignment="1">
      <alignment horizontal="right"/>
    </xf>
    <xf numFmtId="1" fontId="7" fillId="0" borderId="21" xfId="0" applyNumberFormat="1" applyFont="1" applyBorder="1" applyAlignment="1">
      <alignment horizontal="right"/>
    </xf>
    <xf numFmtId="1" fontId="7" fillId="0" borderId="23" xfId="0" applyNumberFormat="1" applyFont="1" applyBorder="1" applyAlignment="1">
      <alignment horizontal="right"/>
    </xf>
    <xf numFmtId="9" fontId="0" fillId="0" borderId="1" xfId="1" applyFont="1" applyFill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13" borderId="12" xfId="0" applyNumberFormat="1" applyFill="1" applyBorder="1" applyAlignment="1">
      <alignment horizontal="right"/>
    </xf>
    <xf numFmtId="1" fontId="0" fillId="13" borderId="1" xfId="0" applyNumberFormat="1" applyFill="1" applyBorder="1" applyAlignment="1">
      <alignment horizontal="right"/>
    </xf>
    <xf numFmtId="0" fontId="7" fillId="13" borderId="21" xfId="0" applyFont="1" applyFill="1" applyBorder="1" applyAlignment="1">
      <alignment horizontal="right"/>
    </xf>
    <xf numFmtId="0" fontId="7" fillId="13" borderId="22" xfId="0" applyFont="1" applyFill="1" applyBorder="1" applyAlignment="1">
      <alignment horizontal="right"/>
    </xf>
    <xf numFmtId="1" fontId="7" fillId="13" borderId="22" xfId="0" applyNumberFormat="1" applyFont="1" applyFill="1" applyBorder="1" applyAlignment="1">
      <alignment horizontal="right"/>
    </xf>
    <xf numFmtId="1" fontId="0" fillId="13" borderId="27" xfId="0" applyNumberFormat="1" applyFill="1" applyBorder="1" applyAlignment="1">
      <alignment horizontal="right"/>
    </xf>
    <xf numFmtId="1" fontId="0" fillId="13" borderId="26" xfId="0" applyNumberFormat="1" applyFill="1" applyBorder="1" applyAlignment="1">
      <alignment horizontal="right"/>
    </xf>
    <xf numFmtId="0" fontId="0" fillId="13" borderId="18" xfId="0" applyFill="1" applyBorder="1" applyAlignment="1">
      <alignment horizontal="right"/>
    </xf>
    <xf numFmtId="0" fontId="0" fillId="13" borderId="1" xfId="0" applyFill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164" fontId="7" fillId="0" borderId="23" xfId="0" applyNumberFormat="1" applyFon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7" fillId="0" borderId="21" xfId="0" applyNumberFormat="1" applyFon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0" fontId="1" fillId="0" borderId="26" xfId="0" applyFont="1" applyBorder="1" applyAlignment="1">
      <alignment wrapText="1"/>
    </xf>
    <xf numFmtId="0" fontId="0" fillId="0" borderId="26" xfId="0" applyBorder="1" applyAlignment="1">
      <alignment horizontal="right"/>
    </xf>
    <xf numFmtId="1" fontId="0" fillId="0" borderId="26" xfId="0" applyNumberFormat="1" applyBorder="1" applyAlignment="1">
      <alignment horizontal="right"/>
    </xf>
    <xf numFmtId="9" fontId="0" fillId="0" borderId="26" xfId="1" applyFon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9" fontId="0" fillId="0" borderId="27" xfId="1" applyFont="1" applyFill="1" applyBorder="1" applyAlignment="1">
      <alignment horizontal="right"/>
    </xf>
    <xf numFmtId="0" fontId="0" fillId="13" borderId="27" xfId="0" applyFill="1" applyBorder="1" applyAlignment="1">
      <alignment horizontal="right"/>
    </xf>
    <xf numFmtId="0" fontId="0" fillId="0" borderId="27" xfId="0" applyBorder="1" applyAlignment="1">
      <alignment horizontal="right"/>
    </xf>
    <xf numFmtId="164" fontId="4" fillId="0" borderId="26" xfId="0" applyNumberFormat="1" applyFont="1" applyBorder="1"/>
    <xf numFmtId="164" fontId="3" fillId="0" borderId="28" xfId="0" applyNumberFormat="1" applyFont="1" applyBorder="1"/>
    <xf numFmtId="164" fontId="2" fillId="0" borderId="28" xfId="0" applyNumberFormat="1" applyFont="1" applyBorder="1" applyAlignment="1">
      <alignment horizontal="centerContinuous"/>
    </xf>
    <xf numFmtId="164" fontId="3" fillId="0" borderId="28" xfId="0" applyNumberFormat="1" applyFont="1" applyBorder="1" applyAlignment="1">
      <alignment horizontal="centerContinuous"/>
    </xf>
    <xf numFmtId="164" fontId="2" fillId="0" borderId="25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left"/>
    </xf>
    <xf numFmtId="164" fontId="2" fillId="0" borderId="25" xfId="0" applyNumberFormat="1" applyFont="1" applyBorder="1" applyAlignment="1">
      <alignment horizontal="right" indent="2"/>
    </xf>
    <xf numFmtId="0" fontId="2" fillId="0" borderId="25" xfId="0" applyFont="1" applyBorder="1" applyAlignment="1">
      <alignment horizontal="right" indent="2"/>
    </xf>
    <xf numFmtId="164" fontId="2" fillId="0" borderId="27" xfId="0" applyNumberFormat="1" applyFont="1" applyBorder="1" applyAlignment="1">
      <alignment horizontal="left"/>
    </xf>
    <xf numFmtId="164" fontId="2" fillId="0" borderId="27" xfId="0" applyNumberFormat="1" applyFont="1" applyBorder="1" applyAlignment="1">
      <alignment horizontal="right" indent="2"/>
    </xf>
    <xf numFmtId="0" fontId="2" fillId="0" borderId="26" xfId="0" applyFont="1" applyBorder="1" applyAlignment="1">
      <alignment horizontal="right" indent="2"/>
    </xf>
    <xf numFmtId="164" fontId="2" fillId="0" borderId="28" xfId="0" applyNumberFormat="1" applyFont="1" applyBorder="1" applyAlignment="1">
      <alignment horizontal="left"/>
    </xf>
    <xf numFmtId="164" fontId="2" fillId="0" borderId="28" xfId="0" applyNumberFormat="1" applyFont="1" applyBorder="1" applyAlignment="1">
      <alignment horizontal="right" indent="2"/>
    </xf>
    <xf numFmtId="164" fontId="2" fillId="0" borderId="24" xfId="0" applyNumberFormat="1" applyFont="1" applyBorder="1" applyAlignment="1">
      <alignment horizontal="left"/>
    </xf>
    <xf numFmtId="164" fontId="2" fillId="0" borderId="24" xfId="0" applyNumberFormat="1" applyFont="1" applyBorder="1" applyAlignment="1">
      <alignment horizontal="right" indent="2"/>
    </xf>
    <xf numFmtId="164" fontId="2" fillId="0" borderId="26" xfId="0" applyNumberFormat="1" applyFont="1" applyBorder="1" applyAlignment="1">
      <alignment horizontal="left" indent="2"/>
    </xf>
    <xf numFmtId="164" fontId="2" fillId="0" borderId="27" xfId="0" applyNumberFormat="1" applyFont="1" applyBorder="1" applyAlignment="1">
      <alignment horizontal="left" indent="2"/>
    </xf>
    <xf numFmtId="0" fontId="2" fillId="0" borderId="27" xfId="0" applyFont="1" applyBorder="1" applyAlignment="1">
      <alignment horizontal="right" indent="2"/>
    </xf>
    <xf numFmtId="164" fontId="2" fillId="0" borderId="28" xfId="0" applyNumberFormat="1" applyFont="1" applyBorder="1" applyAlignment="1">
      <alignment horizontal="left" indent="2"/>
    </xf>
    <xf numFmtId="0" fontId="2" fillId="0" borderId="28" xfId="0" applyFont="1" applyBorder="1" applyAlignment="1">
      <alignment horizontal="right" indent="2"/>
    </xf>
    <xf numFmtId="0" fontId="2" fillId="0" borderId="26" xfId="0" applyFont="1" applyBorder="1" applyAlignment="1">
      <alignment horizontal="left"/>
    </xf>
    <xf numFmtId="0" fontId="3" fillId="0" borderId="28" xfId="0" applyFont="1" applyBorder="1" applyAlignment="1">
      <alignment horizontal="centerContinuous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28" xfId="0" applyFont="1" applyBorder="1"/>
    <xf numFmtId="0" fontId="2" fillId="0" borderId="28" xfId="0" applyFont="1" applyBorder="1" applyAlignment="1">
      <alignment horizontal="centerContinuous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 applyAlignment="1">
      <alignment horizontal="right" indent="2"/>
    </xf>
    <xf numFmtId="164" fontId="2" fillId="0" borderId="28" xfId="0" applyNumberFormat="1" applyFont="1" applyBorder="1" applyAlignment="1">
      <alignment horizontal="centerContinuous" indent="2"/>
    </xf>
    <xf numFmtId="164" fontId="2" fillId="0" borderId="25" xfId="0" applyNumberFormat="1" applyFont="1" applyBorder="1" applyAlignment="1">
      <alignment horizontal="center" indent="2"/>
    </xf>
    <xf numFmtId="1" fontId="7" fillId="4" borderId="10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" fontId="10" fillId="12" borderId="26" xfId="0" applyNumberFormat="1" applyFont="1" applyFill="1" applyBorder="1" applyAlignment="1">
      <alignment horizontal="center"/>
    </xf>
    <xf numFmtId="0" fontId="10" fillId="12" borderId="26" xfId="0" applyFont="1" applyFill="1" applyBorder="1" applyAlignment="1">
      <alignment horizontal="center"/>
    </xf>
    <xf numFmtId="164" fontId="0" fillId="0" borderId="28" xfId="0" applyNumberFormat="1" applyBorder="1" applyAlignment="1">
      <alignment horizontal="centerContinuous"/>
    </xf>
    <xf numFmtId="164" fontId="0" fillId="0" borderId="26" xfId="0" applyNumberFormat="1" applyBorder="1" applyAlignment="1">
      <alignment horizontal="left"/>
    </xf>
    <xf numFmtId="0" fontId="0" fillId="0" borderId="26" xfId="0" applyBorder="1" applyAlignment="1">
      <alignment horizontal="left"/>
    </xf>
    <xf numFmtId="164" fontId="0" fillId="0" borderId="28" xfId="0" applyNumberFormat="1" applyBorder="1" applyAlignment="1">
      <alignment horizontal="centerContinuous" indent="2"/>
    </xf>
  </cellXfs>
  <cellStyles count="2">
    <cellStyle name="Normal" xfId="0" builtinId="0"/>
    <cellStyle name="Percent" xfId="1" builtinId="5"/>
  </cellStyles>
  <dxfs count="66"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1454817346722"/>
        </patternFill>
      </fill>
    </dxf>
  </dxfs>
  <tableStyles count="0" defaultTableStyle="TableStyleMedium2" defaultPivotStyle="PivotStyleLight16"/>
  <colors>
    <mruColors>
      <color rgb="FFDCC5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siorg.sharepoint.com/sites/VL/Shared%20Documents/6%20-%20Technical%20Resources/ITN%20Durability%20Monitoring/1.Core/DM%20Website/2023%20Edits/French%20Translations/4.c.ii%20tableau%20de%20bord%20pour%20le%20suivi%20de%20terrain%20de%20travail.xlsx" TargetMode="External"/><Relationship Id="rId1" Type="http://schemas.openxmlformats.org/officeDocument/2006/relationships/externalLinkPath" Target="4.c.ii%20tableau%20de%20bord%20pour%20le%20suivi%20de%20terrain%20de%20trava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 de Bord"/>
      <sheetName val="Travail de Terrain"/>
      <sheetName val="Bioessai"/>
      <sheetName val="Cycle Précédent"/>
    </sheetNames>
    <sheetDataSet>
      <sheetData sheetId="0"/>
      <sheetData sheetId="1"/>
      <sheetData sheetId="2"/>
      <sheetData sheetId="3">
        <row r="6">
          <cell r="C6" t="str">
            <v>Site 1</v>
          </cell>
        </row>
        <row r="31">
          <cell r="C31" t="str">
            <v>Site 2</v>
          </cell>
        </row>
        <row r="54">
          <cell r="B54" t="str">
            <v>Site 3</v>
          </cell>
        </row>
        <row r="81">
          <cell r="C81" t="str">
            <v>Site 4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ephen Poyer" id="{356AD8D6-A876-443D-B449-079ACBEEBCA1}" userId="S::spoyer@psi.org::2c045e30-2af8-4af3-8f21-77ec7517a06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1-06-29T08:24:44.49" personId="{356AD8D6-A876-443D-B449-079ACBEEBCA1}" id="{1F6E7CC3-8B06-494E-A316-0F3D1691D503}">
    <text>From campaign macroplan plan. Typically 1 net per 1.8 individuals.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C5DC-845A-43B1-9734-484E9842CBA5}">
  <dimension ref="A2:V87"/>
  <sheetViews>
    <sheetView topLeftCell="B1" zoomScaleNormal="100" workbookViewId="0">
      <selection activeCell="F69" sqref="F69"/>
    </sheetView>
  </sheetViews>
  <sheetFormatPr defaultRowHeight="14.5" x14ac:dyDescent="0.35"/>
  <cols>
    <col min="1" max="1" width="3.1796875" customWidth="1"/>
    <col min="2" max="3" width="12.7265625" customWidth="1"/>
    <col min="4" max="4" width="13.54296875" customWidth="1"/>
    <col min="5" max="5" width="13.54296875" style="7" customWidth="1"/>
    <col min="6" max="6" width="15.7265625" customWidth="1"/>
    <col min="7" max="7" width="13.7265625" customWidth="1"/>
    <col min="8" max="8" width="15.7265625" customWidth="1"/>
    <col min="9" max="9" width="13.7265625" customWidth="1"/>
    <col min="10" max="11" width="14.1796875" customWidth="1"/>
    <col min="12" max="12" width="11.453125" bestFit="1" customWidth="1"/>
    <col min="13" max="13" width="17.7265625" customWidth="1"/>
    <col min="14" max="14" width="18.7265625" customWidth="1"/>
    <col min="15" max="15" width="18.26953125" customWidth="1"/>
    <col min="16" max="16" width="11.54296875" customWidth="1"/>
    <col min="17" max="17" width="29.81640625" customWidth="1"/>
    <col min="18" max="22" width="9.1796875" customWidth="1"/>
  </cols>
  <sheetData>
    <row r="2" spans="1:22" s="1" customFormat="1" ht="73" thickBot="1" x14ac:dyDescent="0.4">
      <c r="B2" s="8"/>
      <c r="C2" s="6" t="s">
        <v>117</v>
      </c>
      <c r="D2" s="6" t="s">
        <v>118</v>
      </c>
      <c r="E2" s="6" t="s">
        <v>119</v>
      </c>
      <c r="F2" s="23" t="s">
        <v>120</v>
      </c>
      <c r="G2" s="23" t="s">
        <v>121</v>
      </c>
      <c r="H2" s="23" t="s">
        <v>122</v>
      </c>
      <c r="I2" s="23" t="s">
        <v>123</v>
      </c>
      <c r="J2" s="23" t="s">
        <v>124</v>
      </c>
      <c r="K2" s="23" t="s">
        <v>123</v>
      </c>
      <c r="L2" s="20" t="s">
        <v>125</v>
      </c>
      <c r="M2" s="46" t="s">
        <v>127</v>
      </c>
      <c r="N2" s="46" t="str">
        <f>_xlfn.CONCAT("Taille Moyenne des Ménages (Protocole = ",Protocole!$C$8,")")</f>
        <v>Taille Moyenne des Ménages (Protocole = 5.9)</v>
      </c>
      <c r="O2" s="46" t="str">
        <f>_xlfn.CONCAT("Moyenne des MII de la Cohorte par Ménage (Protocole = ",Protocole!$C$9,")")</f>
        <v>Moyenne des MII de la Cohorte par Ménage (Protocole = 3.3)</v>
      </c>
      <c r="P2" s="25" t="s">
        <v>126</v>
      </c>
      <c r="Q2" s="18" t="s">
        <v>0</v>
      </c>
      <c r="V2" s="111"/>
    </row>
    <row r="3" spans="1:22" ht="15" thickTop="1" x14ac:dyDescent="0.35">
      <c r="B3" s="9" t="str">
        <f>B10</f>
        <v>Site 1</v>
      </c>
      <c r="C3" s="7">
        <f>ROUND(C27,0)</f>
        <v>150</v>
      </c>
      <c r="D3" s="112">
        <f>ROUND(D27,0)</f>
        <v>212</v>
      </c>
      <c r="E3" s="11">
        <f>ROUND(E27,0)</f>
        <v>203</v>
      </c>
      <c r="F3" s="113">
        <f>ROUND(F27,0)</f>
        <v>495</v>
      </c>
      <c r="G3" s="113">
        <f>I3+J3</f>
        <v>474</v>
      </c>
      <c r="H3" s="113">
        <f>ROUND(H27,0)</f>
        <v>480</v>
      </c>
      <c r="I3" s="112">
        <f>ROUND(I27,0)</f>
        <v>429</v>
      </c>
      <c r="J3" s="112">
        <f>ROUND(J27,0)</f>
        <v>45</v>
      </c>
      <c r="K3" s="114">
        <f>K27</f>
        <v>0.90506329113924056</v>
      </c>
      <c r="L3" s="21">
        <f>ROUND(L27,0)</f>
        <v>94</v>
      </c>
      <c r="M3" s="21">
        <f>ROUND(M27,0)</f>
        <v>0</v>
      </c>
      <c r="N3" s="21">
        <f>ROUND(N27,1)</f>
        <v>0</v>
      </c>
      <c r="O3" s="21">
        <f>ROUND(O27,1)</f>
        <v>2.2999999999999998</v>
      </c>
      <c r="P3" s="16">
        <f>ROUND(P27,0)</f>
        <v>25</v>
      </c>
      <c r="V3" s="112"/>
    </row>
    <row r="4" spans="1:22" x14ac:dyDescent="0.35">
      <c r="B4" s="9" t="str">
        <f>B30</f>
        <v>Site 2</v>
      </c>
      <c r="C4" s="7">
        <f>ROUND(C47,0)</f>
        <v>150</v>
      </c>
      <c r="D4" s="112">
        <f>ROUND(D47,0)</f>
        <v>214</v>
      </c>
      <c r="E4" s="11">
        <f>ROUND(E47,0)</f>
        <v>203</v>
      </c>
      <c r="F4" s="112">
        <f>ROUND(F47,0)</f>
        <v>495</v>
      </c>
      <c r="G4" s="112">
        <f>I4+J4</f>
        <v>473</v>
      </c>
      <c r="H4" s="112">
        <f>ROUND(H47,0)</f>
        <v>480</v>
      </c>
      <c r="I4" s="112">
        <f>ROUND(I47,0)</f>
        <v>429</v>
      </c>
      <c r="J4" s="112">
        <f>ROUND(J47,0)</f>
        <v>44</v>
      </c>
      <c r="K4" s="114">
        <f>K47</f>
        <v>0.90697674418604646</v>
      </c>
      <c r="L4" s="21">
        <f>ROUND(L47,0)</f>
        <v>94</v>
      </c>
      <c r="M4" s="21">
        <f>ROUND(M47,0)</f>
        <v>0</v>
      </c>
      <c r="N4" s="21">
        <f>ROUND(N47,1)</f>
        <v>0</v>
      </c>
      <c r="O4" s="21">
        <f>ROUND(O47,1)</f>
        <v>2.2999999999999998</v>
      </c>
      <c r="P4" s="16">
        <f>ROUND(P47,0)</f>
        <v>25</v>
      </c>
      <c r="V4" s="112"/>
    </row>
    <row r="5" spans="1:22" x14ac:dyDescent="0.35">
      <c r="B5" s="9" t="str">
        <f>B50</f>
        <v>Site 3</v>
      </c>
      <c r="C5" s="7">
        <f>ROUND(C67,0)</f>
        <v>150</v>
      </c>
      <c r="D5" s="112">
        <f>ROUND(D67,0)</f>
        <v>232</v>
      </c>
      <c r="E5" s="11">
        <f>ROUND(E67,0)</f>
        <v>203</v>
      </c>
      <c r="F5" s="112">
        <f>ROUND(F67,0)</f>
        <v>495</v>
      </c>
      <c r="G5" s="112">
        <f>I5+J5</f>
        <v>482</v>
      </c>
      <c r="H5" s="112">
        <f>ROUND(H67,0)</f>
        <v>480</v>
      </c>
      <c r="I5" s="112">
        <f>ROUND(I67,0)</f>
        <v>429</v>
      </c>
      <c r="J5" s="112">
        <f>ROUND(J67,0)</f>
        <v>53</v>
      </c>
      <c r="K5" s="114">
        <f>K67</f>
        <v>0.89004149377593356</v>
      </c>
      <c r="L5" s="21">
        <f>ROUND(L67,0)</f>
        <v>94</v>
      </c>
      <c r="M5" s="21">
        <f>ROUND(M67,0)</f>
        <v>0</v>
      </c>
      <c r="N5" s="21">
        <f>ROUND(N67,1)</f>
        <v>0</v>
      </c>
      <c r="O5" s="21">
        <f>ROUND(O67,1)</f>
        <v>2.4</v>
      </c>
      <c r="P5" s="16">
        <f>ROUND(P67,0)</f>
        <v>25</v>
      </c>
      <c r="V5" s="112"/>
    </row>
    <row r="6" spans="1:22" ht="15" thickBot="1" x14ac:dyDescent="0.4">
      <c r="B6" s="10" t="str">
        <f>B70</f>
        <v>Site 4</v>
      </c>
      <c r="C6" s="5">
        <f>ROUND(C87,0)</f>
        <v>150</v>
      </c>
      <c r="D6" s="5">
        <f>ROUND(D87,0)</f>
        <v>219</v>
      </c>
      <c r="E6" s="12">
        <f>ROUND(E87,0)</f>
        <v>203</v>
      </c>
      <c r="F6" s="5">
        <f>ROUND(F87,0)</f>
        <v>495</v>
      </c>
      <c r="G6" s="5">
        <f>I6+J6</f>
        <v>460</v>
      </c>
      <c r="H6" s="5">
        <f>ROUND(H87,0)</f>
        <v>480</v>
      </c>
      <c r="I6" s="5">
        <f>ROUND(I87,0)</f>
        <v>429</v>
      </c>
      <c r="J6" s="5">
        <f>ROUND(J87,0)</f>
        <v>31</v>
      </c>
      <c r="K6" s="14">
        <f>K87</f>
        <v>0.93260869565217386</v>
      </c>
      <c r="L6" s="22">
        <f>ROUND(L87,0)</f>
        <v>94</v>
      </c>
      <c r="M6" s="22">
        <f>ROUND(M87,0)</f>
        <v>0</v>
      </c>
      <c r="N6" s="22">
        <f>ROUND(N87,1)</f>
        <v>0</v>
      </c>
      <c r="O6" s="22">
        <f>ROUND(O87,1)</f>
        <v>2.2999999999999998</v>
      </c>
      <c r="P6" s="17">
        <f>ROUND(P87,0)</f>
        <v>25</v>
      </c>
      <c r="V6" s="112"/>
    </row>
    <row r="7" spans="1:22" ht="15" thickBot="1" x14ac:dyDescent="0.4">
      <c r="B7" s="29" t="s">
        <v>1</v>
      </c>
      <c r="C7" s="30" cm="1">
        <f t="array" ref="C7">SUM(VALUE(C3:C6))</f>
        <v>600</v>
      </c>
      <c r="D7" s="31" cm="1">
        <f t="array" ref="D7">SUM(VALUE(D3:D6))</f>
        <v>877</v>
      </c>
      <c r="E7" s="32" cm="1">
        <f t="array" ref="E7">SUM(VALUE(E3:E6))</f>
        <v>812</v>
      </c>
      <c r="F7" s="30" cm="1">
        <f t="array" ref="F7">SUM(VALUE(F3:F6))</f>
        <v>1980</v>
      </c>
      <c r="G7" s="30">
        <f>I7+J7</f>
        <v>1889</v>
      </c>
      <c r="H7" s="30" cm="1">
        <f t="array" ref="H7">SUM(VALUE(H3:H6))</f>
        <v>1920</v>
      </c>
      <c r="I7" s="30" cm="1">
        <f t="array" ref="I7">SUM(VALUE(I3:I6))</f>
        <v>1716</v>
      </c>
      <c r="J7" s="30" cm="1">
        <f t="array" ref="J7">SUM(VALUE(J3:J6))</f>
        <v>173</v>
      </c>
      <c r="K7" s="33">
        <f>AVERAGE(K3:K6)</f>
        <v>0.90867255618834852</v>
      </c>
      <c r="L7" s="34" cm="1">
        <f t="array" ref="L7">SUM(VALUE(L3:L6))</f>
        <v>376</v>
      </c>
      <c r="M7" s="34" cm="1">
        <f t="array" ref="M7">SUM(VALUE(M3:M6))</f>
        <v>0</v>
      </c>
      <c r="N7" s="108">
        <f>AVERAGE(N3:N6)</f>
        <v>0</v>
      </c>
      <c r="O7" s="108">
        <f>AVERAGE(O3:O6)</f>
        <v>2.3250000000000002</v>
      </c>
      <c r="P7" s="28" cm="1">
        <f t="array" ref="P7">SUM(VALUE(P3:P6))</f>
        <v>100</v>
      </c>
      <c r="V7" s="112"/>
    </row>
    <row r="8" spans="1:22" x14ac:dyDescent="0.35">
      <c r="D8" s="26">
        <f>D7/C7</f>
        <v>1.4616666666666667</v>
      </c>
      <c r="G8" s="26">
        <f>G7/F7</f>
        <v>0.95404040404040402</v>
      </c>
      <c r="H8" s="26"/>
      <c r="P8" s="41"/>
    </row>
    <row r="9" spans="1:22" s="1" customFormat="1" x14ac:dyDescent="0.35">
      <c r="B9"/>
      <c r="C9"/>
      <c r="D9"/>
      <c r="E9" s="7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1" customFormat="1" x14ac:dyDescent="0.35">
      <c r="B10" s="152" t="str">
        <f>Protocole!B16</f>
        <v>Site 1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4"/>
      <c r="Q10"/>
      <c r="R10"/>
      <c r="S10"/>
      <c r="T10"/>
      <c r="U10"/>
      <c r="V10"/>
    </row>
    <row r="11" spans="1:22" ht="73" thickBot="1" x14ac:dyDescent="0.4">
      <c r="A11" s="1"/>
      <c r="B11" s="13"/>
      <c r="C11" s="6" t="s">
        <v>117</v>
      </c>
      <c r="D11" s="6" t="s">
        <v>118</v>
      </c>
      <c r="E11" s="6" t="s">
        <v>119</v>
      </c>
      <c r="F11" s="23" t="s">
        <v>120</v>
      </c>
      <c r="G11" s="23" t="s">
        <v>121</v>
      </c>
      <c r="H11" s="23" t="s">
        <v>122</v>
      </c>
      <c r="I11" s="23" t="s">
        <v>123</v>
      </c>
      <c r="J11" s="23" t="s">
        <v>124</v>
      </c>
      <c r="K11" s="23" t="s">
        <v>123</v>
      </c>
      <c r="L11" s="20" t="s">
        <v>125</v>
      </c>
      <c r="M11" s="46" t="s">
        <v>127</v>
      </c>
      <c r="N11" s="46" t="str">
        <f>_xlfn.CONCAT("Taille Moyenne des Ménages (Protocole = ",Protocole!$C$8,")")</f>
        <v>Taille Moyenne des Ménages (Protocole = 5.9)</v>
      </c>
      <c r="O11" s="46" t="str">
        <f>_xlfn.CONCAT("Moyenne des MII de la Cohorte par Ménage (Protocole = ",Protocole!$C$9,")")</f>
        <v>Moyenne des MII de la Cohorte par Ménage (Protocole = 3.3)</v>
      </c>
      <c r="P11" s="25" t="s">
        <v>126</v>
      </c>
    </row>
    <row r="12" spans="1:22" ht="15" thickTop="1" x14ac:dyDescent="0.35">
      <c r="B12" s="95" t="str">
        <f>Protocole!C16</f>
        <v>101</v>
      </c>
      <c r="C12" s="100">
        <f>Protocole!$C$6</f>
        <v>10</v>
      </c>
      <c r="D12" s="115">
        <f>_xlfn.NUMBERVALUE(IFERROR(VLOOKUP($B12,'Travail de Terrain'!$A$5:$B$28,2,FALSE),"0"))</f>
        <v>14</v>
      </c>
      <c r="E12" s="79">
        <f>_xlfn.NUMBERVALUE(IFERROR(VLOOKUP($B12,'Travail de Terrain'!$AP$5:$AS$28,3,FALSE),"0"))</f>
        <v>14</v>
      </c>
      <c r="F12" s="100">
        <f>Protocole!$C$10</f>
        <v>33</v>
      </c>
      <c r="G12" s="115">
        <f t="shared" ref="G12:G27" si="0">_xlfn.NUMBERVALUE(I12)+_xlfn.NUMBERVALUE(J12)</f>
        <v>34</v>
      </c>
      <c r="H12" s="100">
        <f>Protocole!$C$12</f>
        <v>32</v>
      </c>
      <c r="I12" s="115">
        <f>_xlfn.NUMBERVALUE(IFERROR(VLOOKUP($B12,'Travail de Terrain'!$N$5:$O$28,2,FALSE),"0"))</f>
        <v>33</v>
      </c>
      <c r="J12" s="115">
        <f>_xlfn.NUMBERVALUE(IFERROR(VLOOKUP($B12,'Travail de Terrain'!$G$5:$H$28,2,FALSE),"0"))</f>
        <v>1</v>
      </c>
      <c r="K12" s="116">
        <f t="shared" ref="K12:K27" si="1">I12/G12</f>
        <v>0.97058823529411764</v>
      </c>
      <c r="L12" s="91">
        <f>_xlfn.NUMBERVALUE(IFERROR(VLOOKUP($B12,'Travail de Terrain'!$AI$5:$AK$28,2,FALSE),"0"))</f>
        <v>3</v>
      </c>
      <c r="M12" s="92">
        <f>_xlfn.NUMBERVALUE(IFERROR(VLOOKUP($B12,'Travail de Terrain'!$AB$5:$AC$28,2,FALSE),"0"))</f>
        <v>0</v>
      </c>
      <c r="N12" s="104">
        <f>_xlfn.NUMBERVALUE($M12)/_xlfn.NUMBERVALUE($E12)</f>
        <v>0</v>
      </c>
      <c r="O12" s="104">
        <f>$G12/$E12</f>
        <v>2.4285714285714284</v>
      </c>
      <c r="P12" s="92">
        <f>_xlfn.NUMBERVALUE(IFERROR(VLOOKUP($B12,'Travail de Terrain'!$AW$5:$AZ$28,3,FALSE),"0"))</f>
        <v>3</v>
      </c>
    </row>
    <row r="13" spans="1:22" x14ac:dyDescent="0.35">
      <c r="B13" s="95" t="str">
        <f>Protocole!C17</f>
        <v>102</v>
      </c>
      <c r="C13" s="100">
        <f>Protocole!$C$6</f>
        <v>10</v>
      </c>
      <c r="D13" s="115">
        <f>_xlfn.NUMBERVALUE(IFERROR(VLOOKUP($B13,'Travail de Terrain'!$A$5:$B$28,2,FALSE),"0"))</f>
        <v>14</v>
      </c>
      <c r="E13" s="82">
        <f>_xlfn.NUMBERVALUE(IFERROR(VLOOKUP($B13,'Travail de Terrain'!$AP$5:$AS$28,3,FALSE),"0"))</f>
        <v>13</v>
      </c>
      <c r="F13" s="100">
        <f>Protocole!$C$10</f>
        <v>33</v>
      </c>
      <c r="G13" s="115">
        <f t="shared" si="0"/>
        <v>32</v>
      </c>
      <c r="H13" s="100">
        <f>Protocole!$C$12</f>
        <v>32</v>
      </c>
      <c r="I13" s="115">
        <f>_xlfn.NUMBERVALUE(IFERROR(VLOOKUP($B13,'Travail de Terrain'!$N$5:$O$28,2,FALSE),"0"))</f>
        <v>31</v>
      </c>
      <c r="J13" s="115">
        <f>_xlfn.NUMBERVALUE(IFERROR(VLOOKUP($B13,'Travail de Terrain'!$G$5:$H$28,2,FALSE),"0"))</f>
        <v>1</v>
      </c>
      <c r="K13" s="116">
        <f t="shared" si="1"/>
        <v>0.96875</v>
      </c>
      <c r="L13" s="93">
        <f>_xlfn.NUMBERVALUE(IFERROR(VLOOKUP($B13,'Travail de Terrain'!$AI$5:$AK$28,2,FALSE),"0"))</f>
        <v>8</v>
      </c>
      <c r="M13" s="92">
        <f>_xlfn.NUMBERVALUE(IFERROR(VLOOKUP($B13,'Travail de Terrain'!$AB$5:$AC$28,2,FALSE),"0"))</f>
        <v>0</v>
      </c>
      <c r="N13" s="104">
        <f t="shared" ref="N13:N27" si="2">_xlfn.NUMBERVALUE($M13)/_xlfn.NUMBERVALUE($E13)</f>
        <v>0</v>
      </c>
      <c r="O13" s="104">
        <f t="shared" ref="O13:O27" si="3">$G13/$E13</f>
        <v>2.4615384615384617</v>
      </c>
      <c r="P13" s="92">
        <f>_xlfn.NUMBERVALUE(IFERROR(VLOOKUP($B13,'Travail de Terrain'!$AW$5:$AZ$28,3,FALSE),"0"))</f>
        <v>2</v>
      </c>
    </row>
    <row r="14" spans="1:22" x14ac:dyDescent="0.35">
      <c r="B14" s="95" t="str">
        <f>Protocole!C18</f>
        <v>103</v>
      </c>
      <c r="C14" s="100">
        <f>Protocole!$C$6</f>
        <v>10</v>
      </c>
      <c r="D14" s="115">
        <f>_xlfn.NUMBERVALUE(IFERROR(VLOOKUP($B14,'Travail de Terrain'!$A$5:$B$28,2,FALSE),"0"))</f>
        <v>13</v>
      </c>
      <c r="E14" s="82">
        <f>_xlfn.NUMBERVALUE(IFERROR(VLOOKUP($B14,'Travail de Terrain'!$AP$5:$AS$28,3,FALSE),"0"))</f>
        <v>13</v>
      </c>
      <c r="F14" s="100">
        <f>Protocole!$C$10</f>
        <v>33</v>
      </c>
      <c r="G14" s="115">
        <f t="shared" si="0"/>
        <v>32</v>
      </c>
      <c r="H14" s="100">
        <f>Protocole!$C$12</f>
        <v>32</v>
      </c>
      <c r="I14" s="115">
        <f>_xlfn.NUMBERVALUE(IFERROR(VLOOKUP($B14,'Travail de Terrain'!$N$5:$O$28,2,FALSE),"0"))</f>
        <v>28</v>
      </c>
      <c r="J14" s="115">
        <f>_xlfn.NUMBERVALUE(IFERROR(VLOOKUP($B14,'Travail de Terrain'!$G$5:$H$28,2,FALSE),"0"))</f>
        <v>4</v>
      </c>
      <c r="K14" s="116">
        <f t="shared" si="1"/>
        <v>0.875</v>
      </c>
      <c r="L14" s="93">
        <f>_xlfn.NUMBERVALUE(IFERROR(VLOOKUP($B14,'Travail de Terrain'!$AI$5:$AK$28,2,FALSE),"0"))</f>
        <v>4</v>
      </c>
      <c r="M14" s="92">
        <f>_xlfn.NUMBERVALUE(IFERROR(VLOOKUP($B14,'Travail de Terrain'!$AB$5:$AC$28,2,FALSE),"0"))</f>
        <v>0</v>
      </c>
      <c r="N14" s="104">
        <f t="shared" si="2"/>
        <v>0</v>
      </c>
      <c r="O14" s="104">
        <f t="shared" si="3"/>
        <v>2.4615384615384617</v>
      </c>
      <c r="P14" s="92">
        <f>_xlfn.NUMBERVALUE(IFERROR(VLOOKUP($B14,'Travail de Terrain'!$AW$5:$AZ$28,3,FALSE),"0"))</f>
        <v>2</v>
      </c>
    </row>
    <row r="15" spans="1:22" x14ac:dyDescent="0.35">
      <c r="B15" s="95" t="str">
        <f>Protocole!C19</f>
        <v>104</v>
      </c>
      <c r="C15" s="100">
        <f>Protocole!$C$6</f>
        <v>10</v>
      </c>
      <c r="D15" s="115">
        <f>_xlfn.NUMBERVALUE(IFERROR(VLOOKUP($B15,'Travail de Terrain'!$A$5:$B$28,2,FALSE),"0"))</f>
        <v>14</v>
      </c>
      <c r="E15" s="82">
        <f>_xlfn.NUMBERVALUE(IFERROR(VLOOKUP($B15,'Travail de Terrain'!$AP$5:$AS$28,3,FALSE),"0"))</f>
        <v>14</v>
      </c>
      <c r="F15" s="100">
        <f>Protocole!$C$10</f>
        <v>33</v>
      </c>
      <c r="G15" s="115">
        <f t="shared" si="0"/>
        <v>33</v>
      </c>
      <c r="H15" s="100">
        <f>Protocole!$C$12</f>
        <v>32</v>
      </c>
      <c r="I15" s="115">
        <f>_xlfn.NUMBERVALUE(IFERROR(VLOOKUP($B15,'Travail de Terrain'!$N$5:$O$28,2,FALSE),"0"))</f>
        <v>31</v>
      </c>
      <c r="J15" s="115">
        <f>_xlfn.NUMBERVALUE(IFERROR(VLOOKUP($B15,'Travail de Terrain'!$G$5:$H$28,2,FALSE),"0"))</f>
        <v>2</v>
      </c>
      <c r="K15" s="116">
        <f t="shared" si="1"/>
        <v>0.93939393939393945</v>
      </c>
      <c r="L15" s="93">
        <f>_xlfn.NUMBERVALUE(IFERROR(VLOOKUP($B15,'Travail de Terrain'!$AI$5:$AK$28,2,FALSE),"0"))</f>
        <v>5</v>
      </c>
      <c r="M15" s="92">
        <f>_xlfn.NUMBERVALUE(IFERROR(VLOOKUP($B15,'Travail de Terrain'!$AB$5:$AC$28,2,FALSE),"0"))</f>
        <v>0</v>
      </c>
      <c r="N15" s="104">
        <f t="shared" si="2"/>
        <v>0</v>
      </c>
      <c r="O15" s="104">
        <f t="shared" si="3"/>
        <v>2.3571428571428572</v>
      </c>
      <c r="P15" s="92">
        <f>_xlfn.NUMBERVALUE(IFERROR(VLOOKUP($B15,'Travail de Terrain'!$AW$5:$AZ$28,3,FALSE),"0"))</f>
        <v>2</v>
      </c>
    </row>
    <row r="16" spans="1:22" x14ac:dyDescent="0.35">
      <c r="B16" s="95" t="str">
        <f>Protocole!C20</f>
        <v>105</v>
      </c>
      <c r="C16" s="100">
        <f>Protocole!$C$6</f>
        <v>10</v>
      </c>
      <c r="D16" s="115">
        <f>_xlfn.NUMBERVALUE(IFERROR(VLOOKUP($B16,'Travail de Terrain'!$A$5:$B$28,2,FALSE),"0"))</f>
        <v>14</v>
      </c>
      <c r="E16" s="82">
        <f>_xlfn.NUMBERVALUE(IFERROR(VLOOKUP($B16,'Travail de Terrain'!$AP$5:$AS$28,3,FALSE),"0"))</f>
        <v>13</v>
      </c>
      <c r="F16" s="100">
        <f>Protocole!$C$10</f>
        <v>33</v>
      </c>
      <c r="G16" s="115">
        <f t="shared" si="0"/>
        <v>29</v>
      </c>
      <c r="H16" s="100">
        <f>Protocole!$C$12</f>
        <v>32</v>
      </c>
      <c r="I16" s="115">
        <f>_xlfn.NUMBERVALUE(IFERROR(VLOOKUP($B16,'Travail de Terrain'!$N$5:$O$28,2,FALSE),"0"))</f>
        <v>26</v>
      </c>
      <c r="J16" s="115">
        <f>_xlfn.NUMBERVALUE(IFERROR(VLOOKUP($B16,'Travail de Terrain'!$G$5:$H$28,2,FALSE),"0"))</f>
        <v>3</v>
      </c>
      <c r="K16" s="116">
        <f t="shared" si="1"/>
        <v>0.89655172413793105</v>
      </c>
      <c r="L16" s="93">
        <f>_xlfn.NUMBERVALUE(IFERROR(VLOOKUP($B16,'Travail de Terrain'!$AI$5:$AK$28,2,FALSE),"0"))</f>
        <v>3</v>
      </c>
      <c r="M16" s="92">
        <f>_xlfn.NUMBERVALUE(IFERROR(VLOOKUP($B16,'Travail de Terrain'!$AB$5:$AC$28,2,FALSE),"0"))</f>
        <v>0</v>
      </c>
      <c r="N16" s="104">
        <f t="shared" si="2"/>
        <v>0</v>
      </c>
      <c r="O16" s="104">
        <f t="shared" si="3"/>
        <v>2.2307692307692308</v>
      </c>
      <c r="P16" s="92">
        <f>_xlfn.NUMBERVALUE(IFERROR(VLOOKUP($B16,'Travail de Terrain'!$AW$5:$AZ$28,3,FALSE),"0"))</f>
        <v>1</v>
      </c>
    </row>
    <row r="17" spans="1:22" x14ac:dyDescent="0.35">
      <c r="B17" s="95" t="str">
        <f>Protocole!C21</f>
        <v>106</v>
      </c>
      <c r="C17" s="100">
        <f>Protocole!$C$6</f>
        <v>10</v>
      </c>
      <c r="D17" s="115">
        <f>_xlfn.NUMBERVALUE(IFERROR(VLOOKUP($B17,'Travail de Terrain'!$A$5:$B$28,2,FALSE),"0"))</f>
        <v>15</v>
      </c>
      <c r="E17" s="82">
        <f>_xlfn.NUMBERVALUE(IFERROR(VLOOKUP($B17,'Travail de Terrain'!$AP$5:$AS$28,3,FALSE),"0"))</f>
        <v>15</v>
      </c>
      <c r="F17" s="100">
        <f>Protocole!$C$10</f>
        <v>33</v>
      </c>
      <c r="G17" s="115">
        <f t="shared" si="0"/>
        <v>36</v>
      </c>
      <c r="H17" s="100">
        <f>Protocole!$C$12</f>
        <v>32</v>
      </c>
      <c r="I17" s="115">
        <f>_xlfn.NUMBERVALUE(IFERROR(VLOOKUP($B17,'Travail de Terrain'!$N$5:$O$28,2,FALSE),"0"))</f>
        <v>28</v>
      </c>
      <c r="J17" s="115">
        <f>_xlfn.NUMBERVALUE(IFERROR(VLOOKUP($B17,'Travail de Terrain'!$G$5:$H$28,2,FALSE),"0"))</f>
        <v>8</v>
      </c>
      <c r="K17" s="116">
        <f t="shared" si="1"/>
        <v>0.77777777777777779</v>
      </c>
      <c r="L17" s="93">
        <f>_xlfn.NUMBERVALUE(IFERROR(VLOOKUP($B17,'Travail de Terrain'!$AI$5:$AK$28,2,FALSE),"0"))</f>
        <v>5</v>
      </c>
      <c r="M17" s="92">
        <f>_xlfn.NUMBERVALUE(IFERROR(VLOOKUP($B17,'Travail de Terrain'!$AB$5:$AC$28,2,FALSE),"0"))</f>
        <v>0</v>
      </c>
      <c r="N17" s="104">
        <f t="shared" si="2"/>
        <v>0</v>
      </c>
      <c r="O17" s="104">
        <f t="shared" si="3"/>
        <v>2.4</v>
      </c>
      <c r="P17" s="92">
        <f>_xlfn.NUMBERVALUE(IFERROR(VLOOKUP($B17,'Travail de Terrain'!$AW$5:$AZ$28,3,FALSE),"0"))</f>
        <v>2</v>
      </c>
    </row>
    <row r="18" spans="1:22" x14ac:dyDescent="0.35">
      <c r="B18" s="95" t="str">
        <f>Protocole!C22</f>
        <v>107</v>
      </c>
      <c r="C18" s="100">
        <f>Protocole!$C$6</f>
        <v>10</v>
      </c>
      <c r="D18" s="115">
        <f>_xlfn.NUMBERVALUE(IFERROR(VLOOKUP($B18,'Travail de Terrain'!$A$5:$B$28,2,FALSE),"0"))</f>
        <v>14</v>
      </c>
      <c r="E18" s="82">
        <f>_xlfn.NUMBERVALUE(IFERROR(VLOOKUP($B18,'Travail de Terrain'!$AP$5:$AS$28,3,FALSE),"0"))</f>
        <v>14</v>
      </c>
      <c r="F18" s="100">
        <f>Protocole!$C$10</f>
        <v>33</v>
      </c>
      <c r="G18" s="115">
        <f t="shared" si="0"/>
        <v>33</v>
      </c>
      <c r="H18" s="100">
        <f>Protocole!$C$12</f>
        <v>32</v>
      </c>
      <c r="I18" s="115">
        <f>_xlfn.NUMBERVALUE(IFERROR(VLOOKUP($B18,'Travail de Terrain'!$N$5:$O$28,2,FALSE),"0"))</f>
        <v>31</v>
      </c>
      <c r="J18" s="115">
        <f>_xlfn.NUMBERVALUE(IFERROR(VLOOKUP($B18,'Travail de Terrain'!$G$5:$H$28,2,FALSE),"0"))</f>
        <v>2</v>
      </c>
      <c r="K18" s="116">
        <f t="shared" si="1"/>
        <v>0.93939393939393945</v>
      </c>
      <c r="L18" s="93">
        <f>_xlfn.NUMBERVALUE(IFERROR(VLOOKUP($B18,'Travail de Terrain'!$AI$5:$AK$28,2,FALSE),"0"))</f>
        <v>9</v>
      </c>
      <c r="M18" s="92">
        <f>_xlfn.NUMBERVALUE(IFERROR(VLOOKUP($B18,'Travail de Terrain'!$AB$5:$AC$28,2,FALSE),"0"))</f>
        <v>0</v>
      </c>
      <c r="N18" s="104">
        <f t="shared" si="2"/>
        <v>0</v>
      </c>
      <c r="O18" s="104">
        <f t="shared" si="3"/>
        <v>2.3571428571428572</v>
      </c>
      <c r="P18" s="92">
        <f>_xlfn.NUMBERVALUE(IFERROR(VLOOKUP($B18,'Travail de Terrain'!$AW$5:$AZ$28,3,FALSE),"0"))</f>
        <v>1</v>
      </c>
    </row>
    <row r="19" spans="1:22" x14ac:dyDescent="0.35">
      <c r="B19" s="95" t="str">
        <f>Protocole!C23</f>
        <v>108</v>
      </c>
      <c r="C19" s="100">
        <f>Protocole!$C$6</f>
        <v>10</v>
      </c>
      <c r="D19" s="115">
        <f>_xlfn.NUMBERVALUE(IFERROR(VLOOKUP($B19,'Travail de Terrain'!$A$5:$B$28,2,FALSE),"0"))</f>
        <v>14</v>
      </c>
      <c r="E19" s="82">
        <f>_xlfn.NUMBERVALUE(IFERROR(VLOOKUP($B19,'Travail de Terrain'!$AP$5:$AS$28,3,FALSE),"0"))</f>
        <v>14</v>
      </c>
      <c r="F19" s="100">
        <f>Protocole!$C$10</f>
        <v>33</v>
      </c>
      <c r="G19" s="115">
        <f t="shared" si="0"/>
        <v>31</v>
      </c>
      <c r="H19" s="100">
        <f>Protocole!$C$12</f>
        <v>32</v>
      </c>
      <c r="I19" s="115">
        <f>_xlfn.NUMBERVALUE(IFERROR(VLOOKUP($B19,'Travail de Terrain'!$N$5:$O$28,2,FALSE),"0"))</f>
        <v>30</v>
      </c>
      <c r="J19" s="115">
        <f>_xlfn.NUMBERVALUE(IFERROR(VLOOKUP($B19,'Travail de Terrain'!$G$5:$H$28,2,FALSE),"0"))</f>
        <v>1</v>
      </c>
      <c r="K19" s="116">
        <f t="shared" si="1"/>
        <v>0.967741935483871</v>
      </c>
      <c r="L19" s="93">
        <f>_xlfn.NUMBERVALUE(IFERROR(VLOOKUP($B19,'Travail de Terrain'!$AI$5:$AK$28,2,FALSE),"0"))</f>
        <v>6</v>
      </c>
      <c r="M19" s="92">
        <f>_xlfn.NUMBERVALUE(IFERROR(VLOOKUP($B19,'Travail de Terrain'!$AB$5:$AC$28,2,FALSE),"0"))</f>
        <v>0</v>
      </c>
      <c r="N19" s="104">
        <f t="shared" si="2"/>
        <v>0</v>
      </c>
      <c r="O19" s="104">
        <f t="shared" si="3"/>
        <v>2.2142857142857144</v>
      </c>
      <c r="P19" s="92">
        <f>_xlfn.NUMBERVALUE(IFERROR(VLOOKUP($B19,'Travail de Terrain'!$AW$5:$AZ$28,3,FALSE),"0"))</f>
        <v>2</v>
      </c>
    </row>
    <row r="20" spans="1:22" x14ac:dyDescent="0.35">
      <c r="B20" s="95" t="str">
        <f>Protocole!C24</f>
        <v>109</v>
      </c>
      <c r="C20" s="100">
        <f>Protocole!$C$6</f>
        <v>10</v>
      </c>
      <c r="D20" s="115">
        <f>_xlfn.NUMBERVALUE(IFERROR(VLOOKUP($B20,'Travail de Terrain'!$A$5:$B$28,2,FALSE),"0"))</f>
        <v>14</v>
      </c>
      <c r="E20" s="82">
        <f>_xlfn.NUMBERVALUE(IFERROR(VLOOKUP($B20,'Travail de Terrain'!$AP$5:$AS$28,3,FALSE),"0"))</f>
        <v>14</v>
      </c>
      <c r="F20" s="100">
        <f>Protocole!$C$10</f>
        <v>33</v>
      </c>
      <c r="G20" s="115">
        <f t="shared" si="0"/>
        <v>35</v>
      </c>
      <c r="H20" s="100">
        <f>Protocole!$C$12</f>
        <v>32</v>
      </c>
      <c r="I20" s="115">
        <f>_xlfn.NUMBERVALUE(IFERROR(VLOOKUP($B20,'Travail de Terrain'!$N$5:$O$28,2,FALSE),"0"))</f>
        <v>29</v>
      </c>
      <c r="J20" s="115">
        <f>_xlfn.NUMBERVALUE(IFERROR(VLOOKUP($B20,'Travail de Terrain'!$G$5:$H$28,2,FALSE),"0"))</f>
        <v>6</v>
      </c>
      <c r="K20" s="116">
        <f t="shared" si="1"/>
        <v>0.82857142857142863</v>
      </c>
      <c r="L20" s="93">
        <f>_xlfn.NUMBERVALUE(IFERROR(VLOOKUP($B20,'Travail de Terrain'!$AI$5:$AK$28,2,FALSE),"0"))</f>
        <v>7</v>
      </c>
      <c r="M20" s="92">
        <f>_xlfn.NUMBERVALUE(IFERROR(VLOOKUP($B20,'Travail de Terrain'!$AB$5:$AC$28,2,FALSE),"0"))</f>
        <v>0</v>
      </c>
      <c r="N20" s="104">
        <f t="shared" si="2"/>
        <v>0</v>
      </c>
      <c r="O20" s="104">
        <f t="shared" si="3"/>
        <v>2.5</v>
      </c>
      <c r="P20" s="92">
        <f>_xlfn.NUMBERVALUE(IFERROR(VLOOKUP($B20,'Travail de Terrain'!$AW$5:$AZ$28,3,FALSE),"0"))</f>
        <v>1</v>
      </c>
    </row>
    <row r="21" spans="1:22" x14ac:dyDescent="0.35">
      <c r="B21" s="95" t="str">
        <f>Protocole!C25</f>
        <v>110</v>
      </c>
      <c r="C21" s="100">
        <f>Protocole!$C$6</f>
        <v>10</v>
      </c>
      <c r="D21" s="115">
        <f>_xlfn.NUMBERVALUE(IFERROR(VLOOKUP($B21,'Travail de Terrain'!$A$5:$B$28,2,FALSE),"0"))</f>
        <v>14</v>
      </c>
      <c r="E21" s="82">
        <f>_xlfn.NUMBERVALUE(IFERROR(VLOOKUP($B21,'Travail de Terrain'!$AP$5:$AS$28,3,FALSE),"0"))</f>
        <v>12</v>
      </c>
      <c r="F21" s="100">
        <f>Protocole!$C$10</f>
        <v>33</v>
      </c>
      <c r="G21" s="115">
        <f t="shared" si="0"/>
        <v>27</v>
      </c>
      <c r="H21" s="100">
        <f>Protocole!$C$12</f>
        <v>32</v>
      </c>
      <c r="I21" s="115">
        <f>_xlfn.NUMBERVALUE(IFERROR(VLOOKUP($B21,'Travail de Terrain'!$N$5:$O$28,2,FALSE),"0"))</f>
        <v>23</v>
      </c>
      <c r="J21" s="115">
        <f>_xlfn.NUMBERVALUE(IFERROR(VLOOKUP($B21,'Travail de Terrain'!$G$5:$H$28,2,FALSE),"0"))</f>
        <v>4</v>
      </c>
      <c r="K21" s="116">
        <f t="shared" si="1"/>
        <v>0.85185185185185186</v>
      </c>
      <c r="L21" s="93">
        <f>_xlfn.NUMBERVALUE(IFERROR(VLOOKUP($B21,'Travail de Terrain'!$AI$5:$AK$28,2,FALSE),"0"))</f>
        <v>14</v>
      </c>
      <c r="M21" s="92">
        <f>_xlfn.NUMBERVALUE(IFERROR(VLOOKUP($B21,'Travail de Terrain'!$AB$5:$AC$28,2,FALSE),"0"))</f>
        <v>0</v>
      </c>
      <c r="N21" s="104">
        <f t="shared" si="2"/>
        <v>0</v>
      </c>
      <c r="O21" s="104">
        <f t="shared" si="3"/>
        <v>2.25</v>
      </c>
      <c r="P21" s="92">
        <f>_xlfn.NUMBERVALUE(IFERROR(VLOOKUP($B21,'Travail de Terrain'!$AW$5:$AZ$28,3,FALSE),"0"))</f>
        <v>3</v>
      </c>
    </row>
    <row r="22" spans="1:22" x14ac:dyDescent="0.35">
      <c r="B22" s="95" t="str">
        <f>Protocole!C26</f>
        <v>111</v>
      </c>
      <c r="C22" s="100">
        <f>Protocole!$C$6</f>
        <v>10</v>
      </c>
      <c r="D22" s="115">
        <f>_xlfn.NUMBERVALUE(IFERROR(VLOOKUP($B22,'Travail de Terrain'!$A$5:$B$28,2,FALSE),"0"))</f>
        <v>15</v>
      </c>
      <c r="E22" s="82">
        <f>_xlfn.NUMBERVALUE(IFERROR(VLOOKUP($B22,'Travail de Terrain'!$AP$5:$AS$28,3,FALSE),"0"))</f>
        <v>15</v>
      </c>
      <c r="F22" s="100">
        <f>Protocole!$C$10</f>
        <v>33</v>
      </c>
      <c r="G22" s="115">
        <f t="shared" si="0"/>
        <v>36</v>
      </c>
      <c r="H22" s="100">
        <f>Protocole!$C$12</f>
        <v>32</v>
      </c>
      <c r="I22" s="115">
        <f>_xlfn.NUMBERVALUE(IFERROR(VLOOKUP($B22,'Travail de Terrain'!$N$5:$O$28,2,FALSE),"0"))</f>
        <v>34</v>
      </c>
      <c r="J22" s="115">
        <f>_xlfn.NUMBERVALUE(IFERROR(VLOOKUP($B22,'Travail de Terrain'!$G$5:$H$28,2,FALSE),"0"))</f>
        <v>2</v>
      </c>
      <c r="K22" s="116">
        <f t="shared" si="1"/>
        <v>0.94444444444444442</v>
      </c>
      <c r="L22" s="93">
        <f>_xlfn.NUMBERVALUE(IFERROR(VLOOKUP($B22,'Travail de Terrain'!$AI$5:$AK$28,2,FALSE),"0"))</f>
        <v>10</v>
      </c>
      <c r="M22" s="92">
        <f>_xlfn.NUMBERVALUE(IFERROR(VLOOKUP($B22,'Travail de Terrain'!$AB$5:$AC$28,2,FALSE),"0"))</f>
        <v>0</v>
      </c>
      <c r="N22" s="104">
        <f t="shared" si="2"/>
        <v>0</v>
      </c>
      <c r="O22" s="104">
        <f t="shared" si="3"/>
        <v>2.4</v>
      </c>
      <c r="P22" s="92">
        <f>_xlfn.NUMBERVALUE(IFERROR(VLOOKUP($B22,'Travail de Terrain'!$AW$5:$AZ$28,3,FALSE),"0"))</f>
        <v>2</v>
      </c>
    </row>
    <row r="23" spans="1:22" x14ac:dyDescent="0.35">
      <c r="B23" s="95" t="str">
        <f>Protocole!C27</f>
        <v>112</v>
      </c>
      <c r="C23" s="100">
        <f>Protocole!$C$6</f>
        <v>10</v>
      </c>
      <c r="D23" s="115">
        <f>_xlfn.NUMBERVALUE(IFERROR(VLOOKUP($B23,'Travail de Terrain'!$A$5:$B$28,2,FALSE),"0"))</f>
        <v>14</v>
      </c>
      <c r="E23" s="82">
        <f>_xlfn.NUMBERVALUE(IFERROR(VLOOKUP($B23,'Travail de Terrain'!$AP$5:$AS$28,3,FALSE),"0"))</f>
        <v>11</v>
      </c>
      <c r="F23" s="100">
        <f>Protocole!$C$10</f>
        <v>33</v>
      </c>
      <c r="G23" s="115">
        <f t="shared" si="0"/>
        <v>24</v>
      </c>
      <c r="H23" s="100">
        <f>Protocole!$C$12</f>
        <v>32</v>
      </c>
      <c r="I23" s="115">
        <f>_xlfn.NUMBERVALUE(IFERROR(VLOOKUP($B23,'Travail de Terrain'!$N$5:$O$28,2,FALSE),"0"))</f>
        <v>23</v>
      </c>
      <c r="J23" s="115">
        <f>_xlfn.NUMBERVALUE(IFERROR(VLOOKUP($B23,'Travail de Terrain'!$G$5:$H$28,2,FALSE),"0"))</f>
        <v>1</v>
      </c>
      <c r="K23" s="116">
        <f t="shared" si="1"/>
        <v>0.95833333333333337</v>
      </c>
      <c r="L23" s="93">
        <f>_xlfn.NUMBERVALUE(IFERROR(VLOOKUP($B23,'Travail de Terrain'!$AI$5:$AK$28,2,FALSE),"0"))</f>
        <v>6</v>
      </c>
      <c r="M23" s="92">
        <f>_xlfn.NUMBERVALUE(IFERROR(VLOOKUP($B23,'Travail de Terrain'!$AB$5:$AC$28,2,FALSE),"0"))</f>
        <v>0</v>
      </c>
      <c r="N23" s="104">
        <f t="shared" si="2"/>
        <v>0</v>
      </c>
      <c r="O23" s="104">
        <f t="shared" si="3"/>
        <v>2.1818181818181817</v>
      </c>
      <c r="P23" s="92">
        <f>_xlfn.NUMBERVALUE(IFERROR(VLOOKUP($B23,'Travail de Terrain'!$AW$5:$AZ$28,3,FALSE),"0"))</f>
        <v>2</v>
      </c>
    </row>
    <row r="24" spans="1:22" x14ac:dyDescent="0.35">
      <c r="B24" s="95" t="str">
        <f>Protocole!C28</f>
        <v>113</v>
      </c>
      <c r="C24" s="100">
        <f>Protocole!$C$6</f>
        <v>10</v>
      </c>
      <c r="D24" s="115">
        <f>_xlfn.NUMBERVALUE(IFERROR(VLOOKUP($B24,'Travail de Terrain'!$A$5:$B$28,2,FALSE),"0"))</f>
        <v>14</v>
      </c>
      <c r="E24" s="82">
        <f>_xlfn.NUMBERVALUE(IFERROR(VLOOKUP($B24,'Travail de Terrain'!$AP$5:$AS$28,3,FALSE),"0"))</f>
        <v>13</v>
      </c>
      <c r="F24" s="100">
        <f>Protocole!$C$10</f>
        <v>33</v>
      </c>
      <c r="G24" s="115">
        <f t="shared" si="0"/>
        <v>34</v>
      </c>
      <c r="H24" s="100">
        <f>Protocole!$C$12</f>
        <v>32</v>
      </c>
      <c r="I24" s="115">
        <f>_xlfn.NUMBERVALUE(IFERROR(VLOOKUP($B24,'Travail de Terrain'!$N$5:$O$28,2,FALSE),"0"))</f>
        <v>28</v>
      </c>
      <c r="J24" s="115">
        <f>_xlfn.NUMBERVALUE(IFERROR(VLOOKUP($B24,'Travail de Terrain'!$G$5:$H$28,2,FALSE),"0"))</f>
        <v>6</v>
      </c>
      <c r="K24" s="116">
        <f t="shared" si="1"/>
        <v>0.82352941176470584</v>
      </c>
      <c r="L24" s="93">
        <f>_xlfn.NUMBERVALUE(IFERROR(VLOOKUP($B24,'Travail de Terrain'!$AI$5:$AK$28,2,FALSE),"0"))</f>
        <v>10</v>
      </c>
      <c r="M24" s="92">
        <f>_xlfn.NUMBERVALUE(IFERROR(VLOOKUP($B24,'Travail de Terrain'!$AB$5:$AC$28,2,FALSE),"0"))</f>
        <v>0</v>
      </c>
      <c r="N24" s="104">
        <f t="shared" si="2"/>
        <v>0</v>
      </c>
      <c r="O24" s="104">
        <f t="shared" si="3"/>
        <v>2.6153846153846154</v>
      </c>
      <c r="P24" s="92">
        <f>_xlfn.NUMBERVALUE(IFERROR(VLOOKUP($B24,'Travail de Terrain'!$AW$5:$AZ$28,3,FALSE),"0"))</f>
        <v>2</v>
      </c>
    </row>
    <row r="25" spans="1:22" x14ac:dyDescent="0.35">
      <c r="B25" s="95" t="str">
        <f>Protocole!C29</f>
        <v>114</v>
      </c>
      <c r="C25" s="100">
        <f>Protocole!$C$6</f>
        <v>10</v>
      </c>
      <c r="D25" s="115">
        <f>_xlfn.NUMBERVALUE(IFERROR(VLOOKUP($B25,'Travail de Terrain'!$A$5:$B$28,2,FALSE),"0"))</f>
        <v>14</v>
      </c>
      <c r="E25" s="82">
        <f>_xlfn.NUMBERVALUE(IFERROR(VLOOKUP($B25,'Travail de Terrain'!$AP$5:$AS$28,3,FALSE),"0"))</f>
        <v>14</v>
      </c>
      <c r="F25" s="100">
        <f>Protocole!$C$10</f>
        <v>33</v>
      </c>
      <c r="G25" s="115">
        <f t="shared" si="0"/>
        <v>33</v>
      </c>
      <c r="H25" s="100">
        <f>Protocole!$C$12</f>
        <v>32</v>
      </c>
      <c r="I25" s="115">
        <f>_xlfn.NUMBERVALUE(IFERROR(VLOOKUP($B25,'Travail de Terrain'!$N$5:$O$28,2,FALSE),"0"))</f>
        <v>31</v>
      </c>
      <c r="J25" s="115">
        <f>_xlfn.NUMBERVALUE(IFERROR(VLOOKUP($B25,'Travail de Terrain'!$G$5:$H$28,2,FALSE),"0"))</f>
        <v>2</v>
      </c>
      <c r="K25" s="116">
        <f t="shared" si="1"/>
        <v>0.93939393939393945</v>
      </c>
      <c r="L25" s="93">
        <f>_xlfn.NUMBERVALUE(IFERROR(VLOOKUP($B25,'Travail de Terrain'!$AI$5:$AK$28,2,FALSE),"0"))</f>
        <v>3</v>
      </c>
      <c r="M25" s="92">
        <f>_xlfn.NUMBERVALUE(IFERROR(VLOOKUP($B25,'Travail de Terrain'!$AB$5:$AC$28,2,FALSE),"0"))</f>
        <v>0</v>
      </c>
      <c r="N25" s="104">
        <f t="shared" si="2"/>
        <v>0</v>
      </c>
      <c r="O25" s="104">
        <f t="shared" si="3"/>
        <v>2.3571428571428572</v>
      </c>
      <c r="P25" s="92">
        <f>_xlfn.NUMBERVALUE(IFERROR(VLOOKUP($B25,'Travail de Terrain'!$AW$5:$AZ$28,3,FALSE),"0"))</f>
        <v>0</v>
      </c>
    </row>
    <row r="26" spans="1:22" ht="15" thickBot="1" x14ac:dyDescent="0.4">
      <c r="B26" s="95" t="str">
        <f>Protocole!C30</f>
        <v>115</v>
      </c>
      <c r="C26" s="96">
        <f>Protocole!$C$6</f>
        <v>10</v>
      </c>
      <c r="D26" s="19">
        <f>_xlfn.NUMBERVALUE(IFERROR(VLOOKUP($B26,'Travail de Terrain'!$A$5:$B$28,2,FALSE),"0"))</f>
        <v>15</v>
      </c>
      <c r="E26" s="83">
        <f>_xlfn.NUMBERVALUE(IFERROR(VLOOKUP($B26,'Travail de Terrain'!$AP$5:$AS$28,3,FALSE),"0"))</f>
        <v>14</v>
      </c>
      <c r="F26" s="96">
        <f>Protocole!$C$10</f>
        <v>33</v>
      </c>
      <c r="G26" s="19">
        <f t="shared" si="0"/>
        <v>25</v>
      </c>
      <c r="H26" s="96">
        <f>Protocole!$C$12</f>
        <v>32</v>
      </c>
      <c r="I26" s="19">
        <f>_xlfn.NUMBERVALUE(IFERROR(VLOOKUP($B26,'Travail de Terrain'!$N$5:$O$28,2,FALSE),"0"))</f>
        <v>23</v>
      </c>
      <c r="J26" s="19">
        <f>_xlfn.NUMBERVALUE(IFERROR(VLOOKUP($B26,'Travail de Terrain'!$G$5:$H$28,2,FALSE),"0"))</f>
        <v>2</v>
      </c>
      <c r="K26" s="90">
        <f t="shared" si="1"/>
        <v>0.92</v>
      </c>
      <c r="L26" s="94">
        <f>_xlfn.NUMBERVALUE(IFERROR(VLOOKUP($B26,'Travail de Terrain'!$AI$5:$AK$28,2,FALSE),"0"))</f>
        <v>1</v>
      </c>
      <c r="M26" s="94">
        <f>_xlfn.NUMBERVALUE(IFERROR(VLOOKUP($B26,'Travail de Terrain'!$AB$5:$AC$28,2,FALSE),"0"))</f>
        <v>0</v>
      </c>
      <c r="N26" s="105">
        <f t="shared" si="2"/>
        <v>0</v>
      </c>
      <c r="O26" s="105">
        <f t="shared" si="3"/>
        <v>1.7857142857142858</v>
      </c>
      <c r="P26" s="94">
        <f>_xlfn.NUMBERVALUE(IFERROR(VLOOKUP($B26,'Travail de Terrain'!$AW$5:$AZ$28,3,FALSE),"0"))</f>
        <v>0</v>
      </c>
    </row>
    <row r="27" spans="1:22" s="15" customFormat="1" ht="15" thickBot="1" x14ac:dyDescent="0.4">
      <c r="B27" s="97" t="s">
        <v>1</v>
      </c>
      <c r="C27" s="98">
        <f>SUM(C12:C26)</f>
        <v>150</v>
      </c>
      <c r="D27" s="27">
        <f>_xlfn.NUMBERVALUE(IFERROR(VLOOKUP($B27,'Travail de Terrain'!$A$5:$B$28,2,FALSE),"0"))</f>
        <v>212</v>
      </c>
      <c r="E27" s="86">
        <f>_xlfn.NUMBERVALUE(IFERROR(VLOOKUP($B27,'Travail de Terrain'!$AP$5:$AS$28,3,FALSE),"0"))</f>
        <v>203</v>
      </c>
      <c r="F27" s="99">
        <f>Protocole!$D$10</f>
        <v>495</v>
      </c>
      <c r="G27" s="109">
        <f t="shared" si="0"/>
        <v>474</v>
      </c>
      <c r="H27" s="99">
        <f>Protocole!$D$12</f>
        <v>480</v>
      </c>
      <c r="I27" s="110">
        <f>_xlfn.NUMBERVALUE(IFERROR(VLOOKUP($B27,'Travail de Terrain'!$N$5:$O$28,2,FALSE),"0"))</f>
        <v>429</v>
      </c>
      <c r="J27" s="27">
        <f>_xlfn.NUMBERVALUE(IFERROR(VLOOKUP($B27,'Travail de Terrain'!$G$5:$H$28,2,FALSE),"0"))</f>
        <v>45</v>
      </c>
      <c r="K27" s="87">
        <f t="shared" si="1"/>
        <v>0.90506329113924056</v>
      </c>
      <c r="L27" s="88">
        <f>_xlfn.NUMBERVALUE(IFERROR(VLOOKUP($B27,'Travail de Terrain'!$AI$5:$AK$28,2,FALSE),"0"))</f>
        <v>94</v>
      </c>
      <c r="M27" s="89">
        <f>_xlfn.NUMBERVALUE(IFERROR(VLOOKUP($B27,'Travail de Terrain'!$AB$5:$AC$28,2,FALSE),"0"))</f>
        <v>0</v>
      </c>
      <c r="N27" s="106">
        <f t="shared" si="2"/>
        <v>0</v>
      </c>
      <c r="O27" s="106">
        <f t="shared" si="3"/>
        <v>2.3349753694581281</v>
      </c>
      <c r="P27" s="89">
        <f>_xlfn.NUMBERVALUE(IFERROR(VLOOKUP($B27,'Travail de Terrain'!$AW$5:$AZ$28,3,FALSE),"0"))</f>
        <v>25</v>
      </c>
    </row>
    <row r="29" spans="1:22" x14ac:dyDescent="0.35">
      <c r="U29" s="2"/>
    </row>
    <row r="30" spans="1:22" s="1" customFormat="1" x14ac:dyDescent="0.35">
      <c r="B30" s="155" t="str">
        <f>Protocole!B34</f>
        <v>Site 2</v>
      </c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4"/>
      <c r="Q30"/>
      <c r="R30"/>
      <c r="S30"/>
      <c r="T30"/>
      <c r="U30"/>
      <c r="V30"/>
    </row>
    <row r="31" spans="1:22" ht="73" thickBot="1" x14ac:dyDescent="0.4">
      <c r="A31" s="1"/>
      <c r="B31" s="13"/>
      <c r="C31" s="6" t="s">
        <v>117</v>
      </c>
      <c r="D31" s="6" t="s">
        <v>118</v>
      </c>
      <c r="E31" s="6" t="s">
        <v>119</v>
      </c>
      <c r="F31" s="23" t="s">
        <v>120</v>
      </c>
      <c r="G31" s="23" t="s">
        <v>121</v>
      </c>
      <c r="H31" s="23" t="s">
        <v>122</v>
      </c>
      <c r="I31" s="23" t="s">
        <v>123</v>
      </c>
      <c r="J31" s="23" t="s">
        <v>124</v>
      </c>
      <c r="K31" s="23" t="s">
        <v>123</v>
      </c>
      <c r="L31" s="20" t="s">
        <v>125</v>
      </c>
      <c r="M31" s="46" t="s">
        <v>127</v>
      </c>
      <c r="N31" s="46" t="str">
        <f>_xlfn.CONCAT("Taille Moyenne des Ménages (Protocole = ",Protocole!$C$8,")")</f>
        <v>Taille Moyenne des Ménages (Protocole = 5.9)</v>
      </c>
      <c r="O31" s="46" t="str">
        <f>_xlfn.CONCAT("Moyenne des MII de la Cohorte par Ménage (Protocole = ",Protocole!$C$9,")")</f>
        <v>Moyenne des MII de la Cohorte par Ménage (Protocole = 3.3)</v>
      </c>
      <c r="P31" s="25" t="s">
        <v>126</v>
      </c>
    </row>
    <row r="32" spans="1:22" ht="15" thickTop="1" x14ac:dyDescent="0.35">
      <c r="B32" s="95" t="str">
        <f>Protocole!C34</f>
        <v>201</v>
      </c>
      <c r="C32" s="117">
        <f>Protocole!$C$6</f>
        <v>10</v>
      </c>
      <c r="D32" s="118">
        <f>_xlfn.NUMBERVALUE(IFERROR(VLOOKUP($B32,'Travail de Terrain'!$A$30:$B$53,2,FALSE),"0"))</f>
        <v>14</v>
      </c>
      <c r="E32" s="79">
        <f>_xlfn.NUMBERVALUE(IFERROR(VLOOKUP($B32,'Travail de Terrain'!$AP$30:$AS$53,3,FALSE),"0"))</f>
        <v>0</v>
      </c>
      <c r="F32" s="117">
        <f>Protocole!$C$10</f>
        <v>33</v>
      </c>
      <c r="G32" s="115">
        <f t="shared" ref="G32:G47" si="4">_xlfn.NUMBERVALUE(I32)+_xlfn.NUMBERVALUE(J32)</f>
        <v>5</v>
      </c>
      <c r="H32" s="100">
        <f>Protocole!$C$12</f>
        <v>32</v>
      </c>
      <c r="I32" s="115">
        <f>_xlfn.NUMBERVALUE(IFERROR(VLOOKUP($B32,'Travail de Terrain'!$N$30:$O$53,2,FALSE),"0"))</f>
        <v>0</v>
      </c>
      <c r="J32" s="118">
        <f>_xlfn.NUMBERVALUE(IFERROR(VLOOKUP($B32,'Travail de Terrain'!$G$30:$H$53,2,FALSE),"0"))</f>
        <v>5</v>
      </c>
      <c r="K32" s="116">
        <f t="shared" ref="K32:K47" si="5">I32/G32</f>
        <v>0</v>
      </c>
      <c r="L32" s="80">
        <f>_xlfn.NUMBERVALUE(IFERROR(VLOOKUP($B32,'Travail de Terrain'!$AI$30:$AK$53,2,FALSE),"0"))</f>
        <v>0</v>
      </c>
      <c r="M32" s="81">
        <f>_xlfn.NUMBERVALUE(IFERROR(VLOOKUP($B32,'Travail de Terrain'!$AB$30:$AC$53,2,FALSE),"0"))</f>
        <v>0</v>
      </c>
      <c r="N32" s="104" t="e">
        <f>_xlfn.NUMBERVALUE($M32)/_xlfn.NUMBERVALUE($E32)</f>
        <v>#DIV/0!</v>
      </c>
      <c r="O32" s="104" t="e">
        <f>$G32/$E32</f>
        <v>#DIV/0!</v>
      </c>
      <c r="P32" s="81">
        <f>_xlfn.NUMBERVALUE(IFERROR(VLOOKUP($B32,'Travail de Terrain'!$AW$30:$AZ$53,3,FALSE),"0"))</f>
        <v>0</v>
      </c>
    </row>
    <row r="33" spans="2:16" x14ac:dyDescent="0.35">
      <c r="B33" s="95" t="str">
        <f>Protocole!C35</f>
        <v>202</v>
      </c>
      <c r="C33" s="117">
        <f>Protocole!$C$6</f>
        <v>10</v>
      </c>
      <c r="D33" s="118">
        <f>_xlfn.NUMBERVALUE(IFERROR(VLOOKUP($B33,'Travail de Terrain'!$A$30:$B$53,2,FALSE),"0"))</f>
        <v>15</v>
      </c>
      <c r="E33" s="82">
        <f>_xlfn.NUMBERVALUE(IFERROR(VLOOKUP($B33,'Travail de Terrain'!$AP$30:$AS$53,3,FALSE),"0"))</f>
        <v>0</v>
      </c>
      <c r="F33" s="117">
        <f>Protocole!$C$10</f>
        <v>33</v>
      </c>
      <c r="G33" s="115">
        <f t="shared" si="4"/>
        <v>2</v>
      </c>
      <c r="H33" s="100">
        <f>Protocole!$C$12</f>
        <v>32</v>
      </c>
      <c r="I33" s="115">
        <f>_xlfn.NUMBERVALUE(IFERROR(VLOOKUP($B33,'Travail de Terrain'!$N$30:$O$53,2,FALSE),"0"))</f>
        <v>0</v>
      </c>
      <c r="J33" s="118">
        <f>_xlfn.NUMBERVALUE(IFERROR(VLOOKUP($B33,'Travail de Terrain'!$G$30:$H$53,2,FALSE),"0"))</f>
        <v>2</v>
      </c>
      <c r="K33" s="116">
        <f t="shared" si="5"/>
        <v>0</v>
      </c>
      <c r="L33" s="80">
        <f>_xlfn.NUMBERVALUE(IFERROR(VLOOKUP($B33,'Travail de Terrain'!$AI$30:$AK$53,2,FALSE),"0"))</f>
        <v>0</v>
      </c>
      <c r="M33" s="81">
        <f>_xlfn.NUMBERVALUE(IFERROR(VLOOKUP($B33,'Travail de Terrain'!$AB$30:$AC$53,2,FALSE),"0"))</f>
        <v>0</v>
      </c>
      <c r="N33" s="104" t="e">
        <f t="shared" ref="N33:N47" si="6">_xlfn.NUMBERVALUE($M33)/_xlfn.NUMBERVALUE($E33)</f>
        <v>#DIV/0!</v>
      </c>
      <c r="O33" s="104" t="e">
        <f t="shared" ref="O33:O47" si="7">$G33/$E33</f>
        <v>#DIV/0!</v>
      </c>
      <c r="P33" s="81">
        <f>_xlfn.NUMBERVALUE(IFERROR(VLOOKUP($B33,'Travail de Terrain'!$AW$30:$AZ$53,3,FALSE),"0"))</f>
        <v>0</v>
      </c>
    </row>
    <row r="34" spans="2:16" x14ac:dyDescent="0.35">
      <c r="B34" s="95" t="str">
        <f>Protocole!C36</f>
        <v>203</v>
      </c>
      <c r="C34" s="117">
        <f>Protocole!$C$6</f>
        <v>10</v>
      </c>
      <c r="D34" s="118">
        <f>_xlfn.NUMBERVALUE(IFERROR(VLOOKUP($B34,'Travail de Terrain'!$A$30:$B$53,2,FALSE),"0"))</f>
        <v>14</v>
      </c>
      <c r="E34" s="82">
        <f>_xlfn.NUMBERVALUE(IFERROR(VLOOKUP($B34,'Travail de Terrain'!$AP$30:$AS$53,3,FALSE),"0"))</f>
        <v>0</v>
      </c>
      <c r="F34" s="117">
        <f>Protocole!$C$10</f>
        <v>33</v>
      </c>
      <c r="G34" s="115">
        <f t="shared" si="4"/>
        <v>0</v>
      </c>
      <c r="H34" s="100">
        <f>Protocole!$C$12</f>
        <v>32</v>
      </c>
      <c r="I34" s="115">
        <f>_xlfn.NUMBERVALUE(IFERROR(VLOOKUP($B34,'Travail de Terrain'!$N$30:$O$53,2,FALSE),"0"))</f>
        <v>0</v>
      </c>
      <c r="J34" s="118">
        <f>_xlfn.NUMBERVALUE(IFERROR(VLOOKUP($B34,'Travail de Terrain'!$G$30:$H$53,2,FALSE),"0"))</f>
        <v>0</v>
      </c>
      <c r="K34" s="116" t="e">
        <f t="shared" si="5"/>
        <v>#DIV/0!</v>
      </c>
      <c r="L34" s="80">
        <f>_xlfn.NUMBERVALUE(IFERROR(VLOOKUP($B34,'Travail de Terrain'!$AI$30:$AK$53,2,FALSE),"0"))</f>
        <v>0</v>
      </c>
      <c r="M34" s="81">
        <f>_xlfn.NUMBERVALUE(IFERROR(VLOOKUP($B34,'Travail de Terrain'!$AB$30:$AC$53,2,FALSE),"0"))</f>
        <v>0</v>
      </c>
      <c r="N34" s="104" t="e">
        <f>_xlfn.NUMBERVALUE($M34)/_xlfn.NUMBERVALUE($E34)</f>
        <v>#DIV/0!</v>
      </c>
      <c r="O34" s="104" t="e">
        <f t="shared" si="7"/>
        <v>#DIV/0!</v>
      </c>
      <c r="P34" s="81">
        <f>_xlfn.NUMBERVALUE(IFERROR(VLOOKUP($B34,'Travail de Terrain'!$AW$30:$AZ$53,3,FALSE),"0"))</f>
        <v>0</v>
      </c>
    </row>
    <row r="35" spans="2:16" x14ac:dyDescent="0.35">
      <c r="B35" s="95" t="str">
        <f>Protocole!C37</f>
        <v>204</v>
      </c>
      <c r="C35" s="117">
        <f>Protocole!$C$6</f>
        <v>10</v>
      </c>
      <c r="D35" s="118">
        <f>_xlfn.NUMBERVALUE(IFERROR(VLOOKUP($B35,'Travail de Terrain'!$A$30:$B$53,2,FALSE),"0"))</f>
        <v>15</v>
      </c>
      <c r="E35" s="82">
        <f>_xlfn.NUMBERVALUE(IFERROR(VLOOKUP($B35,'Travail de Terrain'!$AP$30:$AS$53,3,FALSE),"0"))</f>
        <v>0</v>
      </c>
      <c r="F35" s="117">
        <f>Protocole!$C$10</f>
        <v>33</v>
      </c>
      <c r="G35" s="115">
        <f t="shared" si="4"/>
        <v>5</v>
      </c>
      <c r="H35" s="100">
        <f>Protocole!$C$12</f>
        <v>32</v>
      </c>
      <c r="I35" s="115">
        <f>_xlfn.NUMBERVALUE(IFERROR(VLOOKUP($B35,'Travail de Terrain'!$N$30:$O$53,2,FALSE),"0"))</f>
        <v>0</v>
      </c>
      <c r="J35" s="118">
        <f>_xlfn.NUMBERVALUE(IFERROR(VLOOKUP($B35,'Travail de Terrain'!$G$30:$H$53,2,FALSE),"0"))</f>
        <v>5</v>
      </c>
      <c r="K35" s="116">
        <f t="shared" si="5"/>
        <v>0</v>
      </c>
      <c r="L35" s="80">
        <f>_xlfn.NUMBERVALUE(IFERROR(VLOOKUP($B35,'Travail de Terrain'!$AI$30:$AK$53,2,FALSE),"0"))</f>
        <v>0</v>
      </c>
      <c r="M35" s="81">
        <f>_xlfn.NUMBERVALUE(IFERROR(VLOOKUP($B35,'Travail de Terrain'!$AB$30:$AC$53,2,FALSE),"0"))</f>
        <v>0</v>
      </c>
      <c r="N35" s="104" t="e">
        <f t="shared" si="6"/>
        <v>#DIV/0!</v>
      </c>
      <c r="O35" s="104" t="e">
        <f t="shared" si="7"/>
        <v>#DIV/0!</v>
      </c>
      <c r="P35" s="81">
        <f>_xlfn.NUMBERVALUE(IFERROR(VLOOKUP($B35,'Travail de Terrain'!$AW$30:$AZ$53,3,FALSE),"0"))</f>
        <v>0</v>
      </c>
    </row>
    <row r="36" spans="2:16" x14ac:dyDescent="0.35">
      <c r="B36" s="95" t="str">
        <f>Protocole!C38</f>
        <v>205</v>
      </c>
      <c r="C36" s="117">
        <f>Protocole!$C$6</f>
        <v>10</v>
      </c>
      <c r="D36" s="118">
        <f>_xlfn.NUMBERVALUE(IFERROR(VLOOKUP($B36,'Travail de Terrain'!$A$30:$B$53,2,FALSE),"0"))</f>
        <v>15</v>
      </c>
      <c r="E36" s="82">
        <f>_xlfn.NUMBERVALUE(IFERROR(VLOOKUP($B36,'Travail de Terrain'!$AP$30:$AS$53,3,FALSE),"0"))</f>
        <v>0</v>
      </c>
      <c r="F36" s="117">
        <f>Protocole!$C$10</f>
        <v>33</v>
      </c>
      <c r="G36" s="115">
        <f t="shared" si="4"/>
        <v>5</v>
      </c>
      <c r="H36" s="100">
        <f>Protocole!$C$12</f>
        <v>32</v>
      </c>
      <c r="I36" s="115">
        <f>_xlfn.NUMBERVALUE(IFERROR(VLOOKUP($B36,'Travail de Terrain'!$N$30:$O$53,2,FALSE),"0"))</f>
        <v>0</v>
      </c>
      <c r="J36" s="118">
        <f>_xlfn.NUMBERVALUE(IFERROR(VLOOKUP($B36,'Travail de Terrain'!$G$30:$H$53,2,FALSE),"0"))</f>
        <v>5</v>
      </c>
      <c r="K36" s="116">
        <f t="shared" si="5"/>
        <v>0</v>
      </c>
      <c r="L36" s="80">
        <f>_xlfn.NUMBERVALUE(IFERROR(VLOOKUP($B36,'Travail de Terrain'!$AI$30:$AK$53,2,FALSE),"0"))</f>
        <v>0</v>
      </c>
      <c r="M36" s="81">
        <f>_xlfn.NUMBERVALUE(IFERROR(VLOOKUP($B36,'Travail de Terrain'!$AB$30:$AC$53,2,FALSE),"0"))</f>
        <v>0</v>
      </c>
      <c r="N36" s="104" t="e">
        <f t="shared" si="6"/>
        <v>#DIV/0!</v>
      </c>
      <c r="O36" s="104" t="e">
        <f t="shared" si="7"/>
        <v>#DIV/0!</v>
      </c>
      <c r="P36" s="81">
        <f>_xlfn.NUMBERVALUE(IFERROR(VLOOKUP($B36,'Travail de Terrain'!$AW$30:$AZ$53,3,FALSE),"0"))</f>
        <v>0</v>
      </c>
    </row>
    <row r="37" spans="2:16" x14ac:dyDescent="0.35">
      <c r="B37" s="95" t="str">
        <f>Protocole!C39</f>
        <v>206</v>
      </c>
      <c r="C37" s="117">
        <f>Protocole!$C$6</f>
        <v>10</v>
      </c>
      <c r="D37" s="118">
        <f>_xlfn.NUMBERVALUE(IFERROR(VLOOKUP($B37,'Travail de Terrain'!$A$30:$B$53,2,FALSE),"0"))</f>
        <v>14</v>
      </c>
      <c r="E37" s="82">
        <f>_xlfn.NUMBERVALUE(IFERROR(VLOOKUP($B37,'Travail de Terrain'!$AP$30:$AS$53,3,FALSE),"0"))</f>
        <v>0</v>
      </c>
      <c r="F37" s="117">
        <f>Protocole!$C$10</f>
        <v>33</v>
      </c>
      <c r="G37" s="115">
        <f t="shared" si="4"/>
        <v>7</v>
      </c>
      <c r="H37" s="100">
        <f>Protocole!$C$12</f>
        <v>32</v>
      </c>
      <c r="I37" s="115">
        <f>_xlfn.NUMBERVALUE(IFERROR(VLOOKUP($B37,'Travail de Terrain'!$N$30:$O$53,2,FALSE),"0"))</f>
        <v>0</v>
      </c>
      <c r="J37" s="118">
        <f>_xlfn.NUMBERVALUE(IFERROR(VLOOKUP($B37,'Travail de Terrain'!$G$30:$H$53,2,FALSE),"0"))</f>
        <v>7</v>
      </c>
      <c r="K37" s="116">
        <f t="shared" si="5"/>
        <v>0</v>
      </c>
      <c r="L37" s="80">
        <f>_xlfn.NUMBERVALUE(IFERROR(VLOOKUP($B37,'Travail de Terrain'!$AI$30:$AK$53,2,FALSE),"0"))</f>
        <v>0</v>
      </c>
      <c r="M37" s="81">
        <f>_xlfn.NUMBERVALUE(IFERROR(VLOOKUP($B37,'Travail de Terrain'!$AB$30:$AC$53,2,FALSE),"0"))</f>
        <v>0</v>
      </c>
      <c r="N37" s="104" t="e">
        <f t="shared" si="6"/>
        <v>#DIV/0!</v>
      </c>
      <c r="O37" s="104" t="e">
        <f t="shared" si="7"/>
        <v>#DIV/0!</v>
      </c>
      <c r="P37" s="81">
        <f>_xlfn.NUMBERVALUE(IFERROR(VLOOKUP($B37,'Travail de Terrain'!$AW$30:$AZ$53,3,FALSE),"0"))</f>
        <v>0</v>
      </c>
    </row>
    <row r="38" spans="2:16" x14ac:dyDescent="0.35">
      <c r="B38" s="95" t="str">
        <f>Protocole!C40</f>
        <v>207</v>
      </c>
      <c r="C38" s="117">
        <f>Protocole!$C$6</f>
        <v>10</v>
      </c>
      <c r="D38" s="118">
        <f>_xlfn.NUMBERVALUE(IFERROR(VLOOKUP($B38,'Travail de Terrain'!$A$30:$B$53,2,FALSE),"0"))</f>
        <v>14</v>
      </c>
      <c r="E38" s="82">
        <f>_xlfn.NUMBERVALUE(IFERROR(VLOOKUP($B38,'Travail de Terrain'!$AP$30:$AS$53,3,FALSE),"0"))</f>
        <v>0</v>
      </c>
      <c r="F38" s="117">
        <f>Protocole!$C$10</f>
        <v>33</v>
      </c>
      <c r="G38" s="115">
        <f t="shared" si="4"/>
        <v>3</v>
      </c>
      <c r="H38" s="100">
        <f>Protocole!$C$12</f>
        <v>32</v>
      </c>
      <c r="I38" s="115">
        <f>_xlfn.NUMBERVALUE(IFERROR(VLOOKUP($B38,'Travail de Terrain'!$N$30:$O$53,2,FALSE),"0"))</f>
        <v>0</v>
      </c>
      <c r="J38" s="118">
        <f>_xlfn.NUMBERVALUE(IFERROR(VLOOKUP($B38,'Travail de Terrain'!$G$30:$H$53,2,FALSE),"0"))</f>
        <v>3</v>
      </c>
      <c r="K38" s="116">
        <f t="shared" si="5"/>
        <v>0</v>
      </c>
      <c r="L38" s="80">
        <f>_xlfn.NUMBERVALUE(IFERROR(VLOOKUP($B38,'Travail de Terrain'!$AI$30:$AK$53,2,FALSE),"0"))</f>
        <v>0</v>
      </c>
      <c r="M38" s="81">
        <f>_xlfn.NUMBERVALUE(IFERROR(VLOOKUP($B38,'Travail de Terrain'!$AB$30:$AC$53,2,FALSE),"0"))</f>
        <v>0</v>
      </c>
      <c r="N38" s="104" t="e">
        <f t="shared" si="6"/>
        <v>#DIV/0!</v>
      </c>
      <c r="O38" s="104" t="e">
        <f t="shared" si="7"/>
        <v>#DIV/0!</v>
      </c>
      <c r="P38" s="81">
        <f>_xlfn.NUMBERVALUE(IFERROR(VLOOKUP($B38,'Travail de Terrain'!$AW$30:$AZ$53,3,FALSE),"0"))</f>
        <v>0</v>
      </c>
    </row>
    <row r="39" spans="2:16" x14ac:dyDescent="0.35">
      <c r="B39" s="95" t="str">
        <f>Protocole!C41</f>
        <v>208</v>
      </c>
      <c r="C39" s="117">
        <f>Protocole!$C$6</f>
        <v>10</v>
      </c>
      <c r="D39" s="118">
        <f>_xlfn.NUMBERVALUE(IFERROR(VLOOKUP($B39,'Travail de Terrain'!$A$30:$B$53,2,FALSE),"0"))</f>
        <v>14</v>
      </c>
      <c r="E39" s="82">
        <f>_xlfn.NUMBERVALUE(IFERROR(VLOOKUP($B39,'Travail de Terrain'!$AP$30:$AS$53,3,FALSE),"0"))</f>
        <v>0</v>
      </c>
      <c r="F39" s="117">
        <f>Protocole!$C$10</f>
        <v>33</v>
      </c>
      <c r="G39" s="115">
        <f t="shared" si="4"/>
        <v>0</v>
      </c>
      <c r="H39" s="100">
        <f>Protocole!$C$12</f>
        <v>32</v>
      </c>
      <c r="I39" s="115">
        <f>_xlfn.NUMBERVALUE(IFERROR(VLOOKUP($B39,'Travail de Terrain'!$N$30:$O$53,2,FALSE),"0"))</f>
        <v>0</v>
      </c>
      <c r="J39" s="118">
        <f>_xlfn.NUMBERVALUE(IFERROR(VLOOKUP($B39,'Travail de Terrain'!$G$30:$H$53,2,FALSE),"0"))</f>
        <v>0</v>
      </c>
      <c r="K39" s="116" t="e">
        <f t="shared" si="5"/>
        <v>#DIV/0!</v>
      </c>
      <c r="L39" s="80">
        <f>_xlfn.NUMBERVALUE(IFERROR(VLOOKUP($B39,'Travail de Terrain'!$AI$30:$AK$53,2,FALSE),"0"))</f>
        <v>0</v>
      </c>
      <c r="M39" s="81">
        <f>_xlfn.NUMBERVALUE(IFERROR(VLOOKUP($B39,'Travail de Terrain'!$AB$30:$AC$53,2,FALSE),"0"))</f>
        <v>0</v>
      </c>
      <c r="N39" s="104" t="e">
        <f t="shared" si="6"/>
        <v>#DIV/0!</v>
      </c>
      <c r="O39" s="104" t="e">
        <f t="shared" si="7"/>
        <v>#DIV/0!</v>
      </c>
      <c r="P39" s="81">
        <f>_xlfn.NUMBERVALUE(IFERROR(VLOOKUP($B39,'Travail de Terrain'!$AW$30:$AZ$53,3,FALSE),"0"))</f>
        <v>0</v>
      </c>
    </row>
    <row r="40" spans="2:16" x14ac:dyDescent="0.35">
      <c r="B40" s="95" t="str">
        <f>Protocole!C42</f>
        <v>209</v>
      </c>
      <c r="C40" s="117">
        <f>Protocole!$C$6</f>
        <v>10</v>
      </c>
      <c r="D40" s="118">
        <f>_xlfn.NUMBERVALUE(IFERROR(VLOOKUP($B40,'Travail de Terrain'!$A$30:$B$53,2,FALSE),"0"))</f>
        <v>16</v>
      </c>
      <c r="E40" s="82">
        <f>_xlfn.NUMBERVALUE(IFERROR(VLOOKUP($B40,'Travail de Terrain'!$AP$30:$AS$53,3,FALSE),"0"))</f>
        <v>0</v>
      </c>
      <c r="F40" s="117">
        <f>Protocole!$C$10</f>
        <v>33</v>
      </c>
      <c r="G40" s="115">
        <f t="shared" si="4"/>
        <v>3</v>
      </c>
      <c r="H40" s="100">
        <f>Protocole!$C$12</f>
        <v>32</v>
      </c>
      <c r="I40" s="115">
        <f>_xlfn.NUMBERVALUE(IFERROR(VLOOKUP($B40,'Travail de Terrain'!$N$30:$O$53,2,FALSE),"0"))</f>
        <v>0</v>
      </c>
      <c r="J40" s="118">
        <f>_xlfn.NUMBERVALUE(IFERROR(VLOOKUP($B40,'Travail de Terrain'!$G$30:$H$53,2,FALSE),"0"))</f>
        <v>3</v>
      </c>
      <c r="K40" s="116">
        <f t="shared" si="5"/>
        <v>0</v>
      </c>
      <c r="L40" s="80">
        <f>_xlfn.NUMBERVALUE(IFERROR(VLOOKUP($B40,'Travail de Terrain'!$AI$30:$AK$53,2,FALSE),"0"))</f>
        <v>0</v>
      </c>
      <c r="M40" s="81">
        <f>_xlfn.NUMBERVALUE(IFERROR(VLOOKUP($B40,'Travail de Terrain'!$AB$30:$AC$53,2,FALSE),"0"))</f>
        <v>0</v>
      </c>
      <c r="N40" s="104" t="e">
        <f t="shared" si="6"/>
        <v>#DIV/0!</v>
      </c>
      <c r="O40" s="104" t="e">
        <f t="shared" si="7"/>
        <v>#DIV/0!</v>
      </c>
      <c r="P40" s="81">
        <f>_xlfn.NUMBERVALUE(IFERROR(VLOOKUP($B40,'Travail de Terrain'!$AW$30:$AZ$53,3,FALSE),"0"))</f>
        <v>0</v>
      </c>
    </row>
    <row r="41" spans="2:16" x14ac:dyDescent="0.35">
      <c r="B41" s="95" t="str">
        <f>Protocole!C43</f>
        <v>210</v>
      </c>
      <c r="C41" s="117">
        <f>Protocole!$C$6</f>
        <v>10</v>
      </c>
      <c r="D41" s="118">
        <f>_xlfn.NUMBERVALUE(IFERROR(VLOOKUP($B41,'Travail de Terrain'!$A$30:$B$53,2,FALSE),"0"))</f>
        <v>14</v>
      </c>
      <c r="E41" s="82">
        <f>_xlfn.NUMBERVALUE(IFERROR(VLOOKUP($B41,'Travail de Terrain'!$AP$30:$AS$53,3,FALSE),"0"))</f>
        <v>0</v>
      </c>
      <c r="F41" s="117">
        <f>Protocole!$C$10</f>
        <v>33</v>
      </c>
      <c r="G41" s="115">
        <f t="shared" si="4"/>
        <v>1</v>
      </c>
      <c r="H41" s="100">
        <f>Protocole!$C$12</f>
        <v>32</v>
      </c>
      <c r="I41" s="115">
        <f>_xlfn.NUMBERVALUE(IFERROR(VLOOKUP($B41,'Travail de Terrain'!$N$30:$O$53,2,FALSE),"0"))</f>
        <v>0</v>
      </c>
      <c r="J41" s="118">
        <f>_xlfn.NUMBERVALUE(IFERROR(VLOOKUP($B41,'Travail de Terrain'!$G$30:$H$53,2,FALSE),"0"))</f>
        <v>1</v>
      </c>
      <c r="K41" s="116">
        <f t="shared" si="5"/>
        <v>0</v>
      </c>
      <c r="L41" s="80">
        <f>_xlfn.NUMBERVALUE(IFERROR(VLOOKUP($B41,'Travail de Terrain'!$AI$30:$AK$53,2,FALSE),"0"))</f>
        <v>0</v>
      </c>
      <c r="M41" s="81">
        <f>_xlfn.NUMBERVALUE(IFERROR(VLOOKUP($B41,'Travail de Terrain'!$AB$30:$AC$53,2,FALSE),"0"))</f>
        <v>0</v>
      </c>
      <c r="N41" s="104" t="e">
        <f t="shared" si="6"/>
        <v>#DIV/0!</v>
      </c>
      <c r="O41" s="104" t="e">
        <f t="shared" si="7"/>
        <v>#DIV/0!</v>
      </c>
      <c r="P41" s="81">
        <f>_xlfn.NUMBERVALUE(IFERROR(VLOOKUP($B41,'Travail de Terrain'!$AW$30:$AZ$53,3,FALSE),"0"))</f>
        <v>0</v>
      </c>
    </row>
    <row r="42" spans="2:16" x14ac:dyDescent="0.35">
      <c r="B42" s="95" t="str">
        <f>Protocole!C44</f>
        <v>211</v>
      </c>
      <c r="C42" s="117">
        <f>Protocole!$C$6</f>
        <v>10</v>
      </c>
      <c r="D42" s="118">
        <f>_xlfn.NUMBERVALUE(IFERROR(VLOOKUP($B42,'Travail de Terrain'!$A$30:$B$53,2,FALSE),"0"))</f>
        <v>14</v>
      </c>
      <c r="E42" s="82">
        <f>_xlfn.NUMBERVALUE(IFERROR(VLOOKUP($B42,'Travail de Terrain'!$AP$30:$AS$53,3,FALSE),"0"))</f>
        <v>0</v>
      </c>
      <c r="F42" s="117">
        <f>Protocole!$C$10</f>
        <v>33</v>
      </c>
      <c r="G42" s="115">
        <f t="shared" si="4"/>
        <v>3</v>
      </c>
      <c r="H42" s="100">
        <f>Protocole!$C$12</f>
        <v>32</v>
      </c>
      <c r="I42" s="115">
        <f>_xlfn.NUMBERVALUE(IFERROR(VLOOKUP($B42,'Travail de Terrain'!$N$30:$O$53,2,FALSE),"0"))</f>
        <v>0</v>
      </c>
      <c r="J42" s="118">
        <f>_xlfn.NUMBERVALUE(IFERROR(VLOOKUP($B42,'Travail de Terrain'!$G$30:$H$53,2,FALSE),"0"))</f>
        <v>3</v>
      </c>
      <c r="K42" s="116">
        <f t="shared" si="5"/>
        <v>0</v>
      </c>
      <c r="L42" s="80">
        <f>_xlfn.NUMBERVALUE(IFERROR(VLOOKUP($B42,'Travail de Terrain'!$AI$30:$AK$53,2,FALSE),"0"))</f>
        <v>0</v>
      </c>
      <c r="M42" s="81">
        <f>_xlfn.NUMBERVALUE(IFERROR(VLOOKUP($B42,'Travail de Terrain'!$AB$30:$AC$53,2,FALSE),"0"))</f>
        <v>0</v>
      </c>
      <c r="N42" s="104" t="e">
        <f t="shared" si="6"/>
        <v>#DIV/0!</v>
      </c>
      <c r="O42" s="104" t="e">
        <f t="shared" si="7"/>
        <v>#DIV/0!</v>
      </c>
      <c r="P42" s="81">
        <f>_xlfn.NUMBERVALUE(IFERROR(VLOOKUP($B42,'Travail de Terrain'!$AW$30:$AZ$53,3,FALSE),"0"))</f>
        <v>0</v>
      </c>
    </row>
    <row r="43" spans="2:16" x14ac:dyDescent="0.35">
      <c r="B43" s="95" t="str">
        <f>Protocole!C45</f>
        <v>212</v>
      </c>
      <c r="C43" s="117">
        <f>Protocole!$C$6</f>
        <v>10</v>
      </c>
      <c r="D43" s="118">
        <f>_xlfn.NUMBERVALUE(IFERROR(VLOOKUP($B43,'Travail de Terrain'!$A$30:$B$53,2,FALSE),"0"))</f>
        <v>14</v>
      </c>
      <c r="E43" s="82">
        <f>_xlfn.NUMBERVALUE(IFERROR(VLOOKUP($B43,'Travail de Terrain'!$AP$30:$AS$53,3,FALSE),"0"))</f>
        <v>0</v>
      </c>
      <c r="F43" s="117">
        <f>Protocole!$C$10</f>
        <v>33</v>
      </c>
      <c r="G43" s="115">
        <f t="shared" si="4"/>
        <v>6</v>
      </c>
      <c r="H43" s="100">
        <f>Protocole!$C$12</f>
        <v>32</v>
      </c>
      <c r="I43" s="115">
        <f>_xlfn.NUMBERVALUE(IFERROR(VLOOKUP($B43,'Travail de Terrain'!$N$30:$O$53,2,FALSE),"0"))</f>
        <v>0</v>
      </c>
      <c r="J43" s="118">
        <f>_xlfn.NUMBERVALUE(IFERROR(VLOOKUP($B43,'Travail de Terrain'!$G$30:$H$53,2,FALSE),"0"))</f>
        <v>6</v>
      </c>
      <c r="K43" s="116">
        <f t="shared" si="5"/>
        <v>0</v>
      </c>
      <c r="L43" s="80">
        <f>_xlfn.NUMBERVALUE(IFERROR(VLOOKUP($B43,'Travail de Terrain'!$AI$30:$AK$53,2,FALSE),"0"))</f>
        <v>0</v>
      </c>
      <c r="M43" s="81">
        <f>_xlfn.NUMBERVALUE(IFERROR(VLOOKUP($B43,'Travail de Terrain'!$AB$30:$AC$53,2,FALSE),"0"))</f>
        <v>0</v>
      </c>
      <c r="N43" s="104" t="e">
        <f t="shared" si="6"/>
        <v>#DIV/0!</v>
      </c>
      <c r="O43" s="104" t="e">
        <f t="shared" si="7"/>
        <v>#DIV/0!</v>
      </c>
      <c r="P43" s="81">
        <f>_xlfn.NUMBERVALUE(IFERROR(VLOOKUP($B43,'Travail de Terrain'!$AW$30:$AZ$53,3,FALSE),"0"))</f>
        <v>0</v>
      </c>
    </row>
    <row r="44" spans="2:16" x14ac:dyDescent="0.35">
      <c r="B44" s="95" t="str">
        <f>Protocole!C46</f>
        <v>213</v>
      </c>
      <c r="C44" s="117">
        <f>Protocole!$C$6</f>
        <v>10</v>
      </c>
      <c r="D44" s="118">
        <f>_xlfn.NUMBERVALUE(IFERROR(VLOOKUP($B44,'Travail de Terrain'!$A$30:$B$53,2,FALSE),"0"))</f>
        <v>14</v>
      </c>
      <c r="E44" s="82">
        <f>_xlfn.NUMBERVALUE(IFERROR(VLOOKUP($B44,'Travail de Terrain'!$AP$30:$AS$53,3,FALSE),"0"))</f>
        <v>0</v>
      </c>
      <c r="F44" s="117">
        <f>Protocole!$C$10</f>
        <v>33</v>
      </c>
      <c r="G44" s="115">
        <f t="shared" si="4"/>
        <v>0</v>
      </c>
      <c r="H44" s="100">
        <f>Protocole!$C$12</f>
        <v>32</v>
      </c>
      <c r="I44" s="115">
        <f>_xlfn.NUMBERVALUE(IFERROR(VLOOKUP($B44,'Travail de Terrain'!$N$30:$O$53,2,FALSE),"0"))</f>
        <v>0</v>
      </c>
      <c r="J44" s="118">
        <f>_xlfn.NUMBERVALUE(IFERROR(VLOOKUP($B44,'Travail de Terrain'!$G$30:$H$53,2,FALSE),"0"))</f>
        <v>0</v>
      </c>
      <c r="K44" s="116" t="e">
        <f t="shared" si="5"/>
        <v>#DIV/0!</v>
      </c>
      <c r="L44" s="80">
        <f>_xlfn.NUMBERVALUE(IFERROR(VLOOKUP($B44,'Travail de Terrain'!$AI$30:$AK$53,2,FALSE),"0"))</f>
        <v>0</v>
      </c>
      <c r="M44" s="81">
        <f>_xlfn.NUMBERVALUE(IFERROR(VLOOKUP($B44,'Travail de Terrain'!$AB$30:$AC$53,2,FALSE),"0"))</f>
        <v>0</v>
      </c>
      <c r="N44" s="104" t="e">
        <f t="shared" si="6"/>
        <v>#DIV/0!</v>
      </c>
      <c r="O44" s="104" t="e">
        <f t="shared" si="7"/>
        <v>#DIV/0!</v>
      </c>
      <c r="P44" s="81">
        <f>_xlfn.NUMBERVALUE(IFERROR(VLOOKUP($B44,'Travail de Terrain'!$AW$30:$AZ$53,3,FALSE),"0"))</f>
        <v>0</v>
      </c>
    </row>
    <row r="45" spans="2:16" x14ac:dyDescent="0.35">
      <c r="B45" s="95" t="str">
        <f>Protocole!C47</f>
        <v>214</v>
      </c>
      <c r="C45" s="117">
        <f>Protocole!$C$6</f>
        <v>10</v>
      </c>
      <c r="D45" s="118">
        <f>_xlfn.NUMBERVALUE(IFERROR(VLOOKUP($B45,'Travail de Terrain'!$A$30:$B$53,2,FALSE),"0"))</f>
        <v>14</v>
      </c>
      <c r="E45" s="82">
        <f>_xlfn.NUMBERVALUE(IFERROR(VLOOKUP($B45,'Travail de Terrain'!$AP$30:$AS$53,3,FALSE),"0"))</f>
        <v>0</v>
      </c>
      <c r="F45" s="117">
        <f>Protocole!$C$10</f>
        <v>33</v>
      </c>
      <c r="G45" s="115">
        <f t="shared" si="4"/>
        <v>0</v>
      </c>
      <c r="H45" s="100">
        <f>Protocole!$C$12</f>
        <v>32</v>
      </c>
      <c r="I45" s="115">
        <f>_xlfn.NUMBERVALUE(IFERROR(VLOOKUP($B45,'Travail de Terrain'!$N$30:$O$53,2,FALSE),"0"))</f>
        <v>0</v>
      </c>
      <c r="J45" s="118">
        <f>_xlfn.NUMBERVALUE(IFERROR(VLOOKUP($B45,'Travail de Terrain'!$G$30:$H$53,2,FALSE),"0"))</f>
        <v>0</v>
      </c>
      <c r="K45" s="116" t="e">
        <f t="shared" si="5"/>
        <v>#DIV/0!</v>
      </c>
      <c r="L45" s="80">
        <f>_xlfn.NUMBERVALUE(IFERROR(VLOOKUP($B45,'Travail de Terrain'!$AI$30:$AK$53,2,FALSE),"0"))</f>
        <v>0</v>
      </c>
      <c r="M45" s="81">
        <f>_xlfn.NUMBERVALUE(IFERROR(VLOOKUP($B45,'Travail de Terrain'!$AB$30:$AC$53,2,FALSE),"0"))</f>
        <v>0</v>
      </c>
      <c r="N45" s="104" t="e">
        <f t="shared" si="6"/>
        <v>#DIV/0!</v>
      </c>
      <c r="O45" s="104" t="e">
        <f t="shared" si="7"/>
        <v>#DIV/0!</v>
      </c>
      <c r="P45" s="81">
        <f>_xlfn.NUMBERVALUE(IFERROR(VLOOKUP($B45,'Travail de Terrain'!$AW$30:$AZ$53,3,FALSE),"0"))</f>
        <v>0</v>
      </c>
    </row>
    <row r="46" spans="2:16" ht="15" thickBot="1" x14ac:dyDescent="0.4">
      <c r="B46" s="95" t="str">
        <f>Protocole!C48</f>
        <v>215</v>
      </c>
      <c r="C46" s="102">
        <f>Protocole!$C$6</f>
        <v>10</v>
      </c>
      <c r="D46" s="24">
        <f>_xlfn.NUMBERVALUE(IFERROR(VLOOKUP($B46,'Travail de Terrain'!$A$30:$B$53,2,FALSE),"0"))</f>
        <v>13</v>
      </c>
      <c r="E46" s="83">
        <f>_xlfn.NUMBERVALUE(IFERROR(VLOOKUP($B46,'Travail de Terrain'!$AP$30:$AS$53,3,FALSE),"0"))</f>
        <v>0</v>
      </c>
      <c r="F46" s="103">
        <f>Protocole!$C$10</f>
        <v>33</v>
      </c>
      <c r="G46" s="19">
        <f t="shared" si="4"/>
        <v>4</v>
      </c>
      <c r="H46" s="96">
        <f>Protocole!$C$12</f>
        <v>32</v>
      </c>
      <c r="I46" s="19">
        <f>_xlfn.NUMBERVALUE(IFERROR(VLOOKUP($B46,'Travail de Terrain'!$N$30:$O$53,2,FALSE),"0"))</f>
        <v>0</v>
      </c>
      <c r="J46" s="24">
        <f>_xlfn.NUMBERVALUE(IFERROR(VLOOKUP($B46,'Travail de Terrain'!$G$30:$H$53,2,FALSE),"0"))</f>
        <v>4</v>
      </c>
      <c r="K46" s="90">
        <f t="shared" si="5"/>
        <v>0</v>
      </c>
      <c r="L46" s="85">
        <f>_xlfn.NUMBERVALUE(IFERROR(VLOOKUP($B46,'Travail de Terrain'!$AI$30:$AK$53,2,FALSE),"0"))</f>
        <v>0</v>
      </c>
      <c r="M46" s="85">
        <f>_xlfn.NUMBERVALUE(IFERROR(VLOOKUP($B46,'Travail de Terrain'!$AB$30:$AC$53,2,FALSE),"0"))</f>
        <v>0</v>
      </c>
      <c r="N46" s="105" t="e">
        <f t="shared" si="6"/>
        <v>#DIV/0!</v>
      </c>
      <c r="O46" s="105" t="e">
        <f t="shared" si="7"/>
        <v>#DIV/0!</v>
      </c>
      <c r="P46" s="85">
        <f>_xlfn.NUMBERVALUE(IFERROR(VLOOKUP($B46,'Travail de Terrain'!$AW$30:$AZ$53,3,FALSE),"0"))</f>
        <v>0</v>
      </c>
    </row>
    <row r="47" spans="2:16" s="15" customFormat="1" ht="15" thickBot="1" x14ac:dyDescent="0.4">
      <c r="B47" s="97" t="s">
        <v>1</v>
      </c>
      <c r="C47" s="98">
        <f>SUM(C32:C46)</f>
        <v>150</v>
      </c>
      <c r="D47" s="27">
        <f>_xlfn.NUMBERVALUE(IFERROR(VLOOKUP($B47,'Travail de Terrain'!$A$30:$B$53,2,FALSE),"0"))</f>
        <v>214</v>
      </c>
      <c r="E47" s="86">
        <f>_xlfn.NUMBERVALUE(IFERROR(VLOOKUP($B47,'Travail de Terrain'!$AP$30:$AS$53,3,FALSE),"0"))</f>
        <v>203</v>
      </c>
      <c r="F47" s="99">
        <f>Protocole!$D$10</f>
        <v>495</v>
      </c>
      <c r="G47" s="109">
        <f t="shared" si="4"/>
        <v>473</v>
      </c>
      <c r="H47" s="99">
        <f>Protocole!$D$12</f>
        <v>480</v>
      </c>
      <c r="I47" s="110">
        <f>_xlfn.NUMBERVALUE(IFERROR(VLOOKUP($B47,'Travail de Terrain'!$N$30:$O$53,2,FALSE),"0"))</f>
        <v>429</v>
      </c>
      <c r="J47" s="27">
        <f>_xlfn.NUMBERVALUE(IFERROR(VLOOKUP($B47,'Travail de Terrain'!$G$30:$H$53,2,FALSE),"0"))</f>
        <v>44</v>
      </c>
      <c r="K47" s="87">
        <f t="shared" si="5"/>
        <v>0.90697674418604646</v>
      </c>
      <c r="L47" s="88">
        <f>_xlfn.NUMBERVALUE(IFERROR(VLOOKUP($B47,'Travail de Terrain'!$AI$30:$AK$53,2,FALSE),"0"))</f>
        <v>94</v>
      </c>
      <c r="M47" s="89">
        <f>_xlfn.NUMBERVALUE(IFERROR(VLOOKUP($B47,'Travail de Terrain'!$AB$30:$AC$53,2,FALSE),"0"))</f>
        <v>0</v>
      </c>
      <c r="N47" s="106">
        <f t="shared" si="6"/>
        <v>0</v>
      </c>
      <c r="O47" s="106">
        <f t="shared" si="7"/>
        <v>2.3300492610837438</v>
      </c>
      <c r="P47" s="32">
        <f>_xlfn.NUMBERVALUE(IFERROR(VLOOKUP($B47,'Travail de Terrain'!$AW$30:$AZ$53,3,FALSE),"0"))</f>
        <v>25</v>
      </c>
    </row>
    <row r="50" spans="2:16" x14ac:dyDescent="0.35">
      <c r="B50" s="152" t="str">
        <f>Protocole!B52</f>
        <v>Site 3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4"/>
    </row>
    <row r="51" spans="2:16" ht="73" thickBot="1" x14ac:dyDescent="0.4">
      <c r="B51" s="13"/>
      <c r="C51" s="6" t="s">
        <v>117</v>
      </c>
      <c r="D51" s="6" t="s">
        <v>118</v>
      </c>
      <c r="E51" s="6" t="s">
        <v>119</v>
      </c>
      <c r="F51" s="23" t="s">
        <v>120</v>
      </c>
      <c r="G51" s="23" t="s">
        <v>121</v>
      </c>
      <c r="H51" s="23" t="s">
        <v>122</v>
      </c>
      <c r="I51" s="23" t="s">
        <v>123</v>
      </c>
      <c r="J51" s="23" t="s">
        <v>124</v>
      </c>
      <c r="K51" s="23" t="s">
        <v>123</v>
      </c>
      <c r="L51" s="20" t="s">
        <v>125</v>
      </c>
      <c r="M51" s="46" t="s">
        <v>127</v>
      </c>
      <c r="N51" s="46" t="str">
        <f>_xlfn.CONCAT("Taille Moyenne des Ménages (Protocole = ",Protocole!$C$8,")")</f>
        <v>Taille Moyenne des Ménages (Protocole = 5.9)</v>
      </c>
      <c r="O51" s="46" t="str">
        <f>_xlfn.CONCAT("Moyenne des MII de la Cohorte par Ménage (Protocole = ",Protocole!$C$9,")")</f>
        <v>Moyenne des MII de la Cohorte par Ménage (Protocole = 3.3)</v>
      </c>
      <c r="P51" s="25" t="s">
        <v>126</v>
      </c>
    </row>
    <row r="52" spans="2:16" ht="15" thickTop="1" x14ac:dyDescent="0.35">
      <c r="B52" s="95" t="str">
        <f>Protocole!C52</f>
        <v>301</v>
      </c>
      <c r="C52" s="117">
        <f>Protocole!$C$6</f>
        <v>10</v>
      </c>
      <c r="D52" s="118">
        <f>_xlfn.NUMBERVALUE(IFERROR(VLOOKUP($B52,'Travail de Terrain'!$A$55:$B$78,2,FALSE),"0"))</f>
        <v>15</v>
      </c>
      <c r="E52" s="79">
        <f>_xlfn.NUMBERVALUE(IFERROR(VLOOKUP($B52,'Travail de Terrain'!$AP$55:$AS$78,3,FALSE),"0"))</f>
        <v>0</v>
      </c>
      <c r="F52" s="117">
        <f>Protocole!$C$10</f>
        <v>33</v>
      </c>
      <c r="G52" s="115">
        <f t="shared" ref="G52:G67" si="8">_xlfn.NUMBERVALUE(I52)+_xlfn.NUMBERVALUE(J52)</f>
        <v>3</v>
      </c>
      <c r="H52" s="100">
        <f>Protocole!$C$12</f>
        <v>32</v>
      </c>
      <c r="I52" s="115">
        <f>_xlfn.NUMBERVALUE(IFERROR(VLOOKUP($B52,'Travail de Terrain'!$N$55:$O$78,2,FALSE),"0"))</f>
        <v>0</v>
      </c>
      <c r="J52" s="118">
        <f>_xlfn.NUMBERVALUE(IFERROR(VLOOKUP($B52,'Travail de Terrain'!$G$55:$H$78,2,FALSE),"0"))</f>
        <v>3</v>
      </c>
      <c r="K52" s="116">
        <f t="shared" ref="K52:K67" si="9">I52/G52</f>
        <v>0</v>
      </c>
      <c r="L52" s="80">
        <f>_xlfn.NUMBERVALUE(IFERROR(VLOOKUP($B52,'Travail de Terrain'!$AI$55:$AK$78,2,FALSE),"0"))</f>
        <v>0</v>
      </c>
      <c r="M52" s="81">
        <f>_xlfn.NUMBERVALUE(IFERROR(VLOOKUP($B52,'Travail de Terrain'!$AB$55:$AC$78,2,FALSE),"0"))</f>
        <v>0</v>
      </c>
      <c r="N52" s="104" t="e">
        <f>_xlfn.NUMBERVALUE($M52)/_xlfn.NUMBERVALUE($E52)</f>
        <v>#DIV/0!</v>
      </c>
      <c r="O52" s="104" t="e">
        <f>$G52/$E52</f>
        <v>#DIV/0!</v>
      </c>
      <c r="P52" s="81">
        <f>_xlfn.NUMBERVALUE(IFERROR(VLOOKUP($B52,'Travail de Terrain'!$AW$55:$AZ$78,3,FALSE),"0"))</f>
        <v>0</v>
      </c>
    </row>
    <row r="53" spans="2:16" x14ac:dyDescent="0.35">
      <c r="B53" s="95" t="str">
        <f>Protocole!C53</f>
        <v>302</v>
      </c>
      <c r="C53" s="117">
        <f>Protocole!$C$6</f>
        <v>10</v>
      </c>
      <c r="D53" s="118">
        <f>_xlfn.NUMBERVALUE(IFERROR(VLOOKUP($B53,'Travail de Terrain'!$A$55:$B$78,2,FALSE),"0"))</f>
        <v>14</v>
      </c>
      <c r="E53" s="82">
        <f>_xlfn.NUMBERVALUE(IFERROR(VLOOKUP($B53,'Travail de Terrain'!$AP$55:$AS$78,3,FALSE),"0"))</f>
        <v>0</v>
      </c>
      <c r="F53" s="117">
        <f>Protocole!$C$10</f>
        <v>33</v>
      </c>
      <c r="G53" s="115">
        <f t="shared" si="8"/>
        <v>1</v>
      </c>
      <c r="H53" s="100">
        <f>Protocole!$C$12</f>
        <v>32</v>
      </c>
      <c r="I53" s="115">
        <f>_xlfn.NUMBERVALUE(IFERROR(VLOOKUP($B53,'Travail de Terrain'!$N$55:$O$78,2,FALSE),"0"))</f>
        <v>0</v>
      </c>
      <c r="J53" s="118">
        <f>_xlfn.NUMBERVALUE(IFERROR(VLOOKUP($B53,'Travail de Terrain'!$G$55:$H$78,2,FALSE),"0"))</f>
        <v>1</v>
      </c>
      <c r="K53" s="116">
        <f t="shared" si="9"/>
        <v>0</v>
      </c>
      <c r="L53" s="80">
        <f>_xlfn.NUMBERVALUE(IFERROR(VLOOKUP($B53,'Travail de Terrain'!$AI$55:$AK$78,2,FALSE),"0"))</f>
        <v>0</v>
      </c>
      <c r="M53" s="81">
        <f>_xlfn.NUMBERVALUE(IFERROR(VLOOKUP($B53,'Travail de Terrain'!$AB$55:$AC$78,2,FALSE),"0"))</f>
        <v>0</v>
      </c>
      <c r="N53" s="104" t="e">
        <f t="shared" ref="N53:N67" si="10">_xlfn.NUMBERVALUE($M53)/_xlfn.NUMBERVALUE($E53)</f>
        <v>#DIV/0!</v>
      </c>
      <c r="O53" s="104" t="e">
        <f t="shared" ref="O53:O67" si="11">$G53/$E53</f>
        <v>#DIV/0!</v>
      </c>
      <c r="P53" s="81">
        <f>_xlfn.NUMBERVALUE(IFERROR(VLOOKUP($B53,'Travail de Terrain'!$AW$55:$AZ$78,3,FALSE),"0"))</f>
        <v>0</v>
      </c>
    </row>
    <row r="54" spans="2:16" x14ac:dyDescent="0.35">
      <c r="B54" s="95" t="str">
        <f>Protocole!C54</f>
        <v>303</v>
      </c>
      <c r="C54" s="117">
        <f>Protocole!$C$6</f>
        <v>10</v>
      </c>
      <c r="D54" s="118">
        <f>_xlfn.NUMBERVALUE(IFERROR(VLOOKUP($B54,'Travail de Terrain'!$A$55:$B$78,2,FALSE),"0"))</f>
        <v>17</v>
      </c>
      <c r="E54" s="82">
        <f>_xlfn.NUMBERVALUE(IFERROR(VLOOKUP($B54,'Travail de Terrain'!$AP$55:$AS$78,3,FALSE),"0"))</f>
        <v>0</v>
      </c>
      <c r="F54" s="117">
        <f>Protocole!$C$10</f>
        <v>33</v>
      </c>
      <c r="G54" s="115">
        <f t="shared" si="8"/>
        <v>0</v>
      </c>
      <c r="H54" s="100">
        <f>Protocole!$C$12</f>
        <v>32</v>
      </c>
      <c r="I54" s="115">
        <f>_xlfn.NUMBERVALUE(IFERROR(VLOOKUP($B54,'Travail de Terrain'!$N$55:$O$78,2,FALSE),"0"))</f>
        <v>0</v>
      </c>
      <c r="J54" s="118">
        <f>_xlfn.NUMBERVALUE(IFERROR(VLOOKUP($B54,'Travail de Terrain'!$G$55:$H$78,2,FALSE),"0"))</f>
        <v>0</v>
      </c>
      <c r="K54" s="116" t="e">
        <f t="shared" si="9"/>
        <v>#DIV/0!</v>
      </c>
      <c r="L54" s="80">
        <f>_xlfn.NUMBERVALUE(IFERROR(VLOOKUP($B54,'Travail de Terrain'!$AI$55:$AK$78,2,FALSE),"0"))</f>
        <v>0</v>
      </c>
      <c r="M54" s="81">
        <f>_xlfn.NUMBERVALUE(IFERROR(VLOOKUP($B54,'Travail de Terrain'!$AB$55:$AC$78,2,FALSE),"0"))</f>
        <v>0</v>
      </c>
      <c r="N54" s="104" t="e">
        <f>_xlfn.NUMBERVALUE($M54)/_xlfn.NUMBERVALUE($E54)</f>
        <v>#DIV/0!</v>
      </c>
      <c r="O54" s="104" t="e">
        <f t="shared" si="11"/>
        <v>#DIV/0!</v>
      </c>
      <c r="P54" s="81">
        <f>_xlfn.NUMBERVALUE(IFERROR(VLOOKUP($B54,'Travail de Terrain'!$AW$55:$AZ$78,3,FALSE),"0"))</f>
        <v>0</v>
      </c>
    </row>
    <row r="55" spans="2:16" x14ac:dyDescent="0.35">
      <c r="B55" s="95" t="str">
        <f>Protocole!C55</f>
        <v>304</v>
      </c>
      <c r="C55" s="117">
        <f>Protocole!$C$6</f>
        <v>10</v>
      </c>
      <c r="D55" s="118">
        <f>_xlfn.NUMBERVALUE(IFERROR(VLOOKUP($B55,'Travail de Terrain'!$A$55:$B$78,2,FALSE),"0"))</f>
        <v>16</v>
      </c>
      <c r="E55" s="82">
        <f>_xlfn.NUMBERVALUE(IFERROR(VLOOKUP($B55,'Travail de Terrain'!$AP$55:$AS$78,3,FALSE),"0"))</f>
        <v>0</v>
      </c>
      <c r="F55" s="117">
        <f>Protocole!$C$10</f>
        <v>33</v>
      </c>
      <c r="G55" s="115">
        <f t="shared" si="8"/>
        <v>4</v>
      </c>
      <c r="H55" s="100">
        <f>Protocole!$C$12</f>
        <v>32</v>
      </c>
      <c r="I55" s="115">
        <f>_xlfn.NUMBERVALUE(IFERROR(VLOOKUP($B55,'Travail de Terrain'!$N$55:$O$78,2,FALSE),"0"))</f>
        <v>0</v>
      </c>
      <c r="J55" s="118">
        <f>_xlfn.NUMBERVALUE(IFERROR(VLOOKUP($B55,'Travail de Terrain'!$G$55:$H$78,2,FALSE),"0"))</f>
        <v>4</v>
      </c>
      <c r="K55" s="116">
        <f t="shared" si="9"/>
        <v>0</v>
      </c>
      <c r="L55" s="80">
        <f>_xlfn.NUMBERVALUE(IFERROR(VLOOKUP($B55,'Travail de Terrain'!$AI$55:$AK$78,2,FALSE),"0"))</f>
        <v>0</v>
      </c>
      <c r="M55" s="81">
        <f>_xlfn.NUMBERVALUE(IFERROR(VLOOKUP($B55,'Travail de Terrain'!$AB$55:$AC$78,2,FALSE),"0"))</f>
        <v>0</v>
      </c>
      <c r="N55" s="104" t="e">
        <f t="shared" si="10"/>
        <v>#DIV/0!</v>
      </c>
      <c r="O55" s="104" t="e">
        <f t="shared" si="11"/>
        <v>#DIV/0!</v>
      </c>
      <c r="P55" s="81">
        <f>_xlfn.NUMBERVALUE(IFERROR(VLOOKUP($B55,'Travail de Terrain'!$AW$55:$AZ$78,3,FALSE),"0"))</f>
        <v>0</v>
      </c>
    </row>
    <row r="56" spans="2:16" x14ac:dyDescent="0.35">
      <c r="B56" s="95" t="str">
        <f>Protocole!C56</f>
        <v>305</v>
      </c>
      <c r="C56" s="117">
        <f>Protocole!$C$6</f>
        <v>10</v>
      </c>
      <c r="D56" s="118">
        <f>_xlfn.NUMBERVALUE(IFERROR(VLOOKUP($B56,'Travail de Terrain'!$A$55:$B$78,2,FALSE),"0"))</f>
        <v>15</v>
      </c>
      <c r="E56" s="82">
        <f>_xlfn.NUMBERVALUE(IFERROR(VLOOKUP($B56,'Travail de Terrain'!$AP$55:$AS$78,3,FALSE),"0"))</f>
        <v>0</v>
      </c>
      <c r="F56" s="117">
        <f>Protocole!$C$10</f>
        <v>33</v>
      </c>
      <c r="G56" s="115">
        <f t="shared" si="8"/>
        <v>5</v>
      </c>
      <c r="H56" s="100">
        <f>Protocole!$C$12</f>
        <v>32</v>
      </c>
      <c r="I56" s="115">
        <f>_xlfn.NUMBERVALUE(IFERROR(VLOOKUP($B56,'Travail de Terrain'!$N$55:$O$78,2,FALSE),"0"))</f>
        <v>0</v>
      </c>
      <c r="J56" s="118">
        <f>_xlfn.NUMBERVALUE(IFERROR(VLOOKUP($B56,'Travail de Terrain'!$G$55:$H$78,2,FALSE),"0"))</f>
        <v>5</v>
      </c>
      <c r="K56" s="116">
        <f t="shared" si="9"/>
        <v>0</v>
      </c>
      <c r="L56" s="80">
        <f>_xlfn.NUMBERVALUE(IFERROR(VLOOKUP($B56,'Travail de Terrain'!$AI$55:$AK$78,2,FALSE),"0"))</f>
        <v>0</v>
      </c>
      <c r="M56" s="81">
        <f>_xlfn.NUMBERVALUE(IFERROR(VLOOKUP($B56,'Travail de Terrain'!$AB$55:$AC$78,2,FALSE),"0"))</f>
        <v>0</v>
      </c>
      <c r="N56" s="104" t="e">
        <f t="shared" si="10"/>
        <v>#DIV/0!</v>
      </c>
      <c r="O56" s="104" t="e">
        <f t="shared" si="11"/>
        <v>#DIV/0!</v>
      </c>
      <c r="P56" s="81">
        <f>_xlfn.NUMBERVALUE(IFERROR(VLOOKUP($B56,'Travail de Terrain'!$AW$55:$AZ$78,3,FALSE),"0"))</f>
        <v>0</v>
      </c>
    </row>
    <row r="57" spans="2:16" x14ac:dyDescent="0.35">
      <c r="B57" s="95" t="str">
        <f>Protocole!C57</f>
        <v>306</v>
      </c>
      <c r="C57" s="117">
        <f>Protocole!$C$6</f>
        <v>10</v>
      </c>
      <c r="D57" s="118">
        <f>_xlfn.NUMBERVALUE(IFERROR(VLOOKUP($B57,'Travail de Terrain'!$A$55:$B$78,2,FALSE),"0"))</f>
        <v>16</v>
      </c>
      <c r="E57" s="82">
        <f>_xlfn.NUMBERVALUE(IFERROR(VLOOKUP($B57,'Travail de Terrain'!$AP$55:$AS$78,3,FALSE),"0"))</f>
        <v>0</v>
      </c>
      <c r="F57" s="117">
        <f>Protocole!$C$10</f>
        <v>33</v>
      </c>
      <c r="G57" s="115">
        <f t="shared" si="8"/>
        <v>2</v>
      </c>
      <c r="H57" s="100">
        <f>Protocole!$C$12</f>
        <v>32</v>
      </c>
      <c r="I57" s="115">
        <f>_xlfn.NUMBERVALUE(IFERROR(VLOOKUP($B57,'Travail de Terrain'!$N$55:$O$78,2,FALSE),"0"))</f>
        <v>0</v>
      </c>
      <c r="J57" s="118">
        <f>_xlfn.NUMBERVALUE(IFERROR(VLOOKUP($B57,'Travail de Terrain'!$G$55:$H$78,2,FALSE),"0"))</f>
        <v>2</v>
      </c>
      <c r="K57" s="116">
        <f t="shared" si="9"/>
        <v>0</v>
      </c>
      <c r="L57" s="80">
        <f>_xlfn.NUMBERVALUE(IFERROR(VLOOKUP($B57,'Travail de Terrain'!$AI$55:$AK$78,2,FALSE),"0"))</f>
        <v>0</v>
      </c>
      <c r="M57" s="81">
        <f>_xlfn.NUMBERVALUE(IFERROR(VLOOKUP($B57,'Travail de Terrain'!$AB$55:$AC$78,2,FALSE),"0"))</f>
        <v>0</v>
      </c>
      <c r="N57" s="104" t="e">
        <f t="shared" si="10"/>
        <v>#DIV/0!</v>
      </c>
      <c r="O57" s="104" t="e">
        <f t="shared" si="11"/>
        <v>#DIV/0!</v>
      </c>
      <c r="P57" s="81">
        <f>_xlfn.NUMBERVALUE(IFERROR(VLOOKUP($B57,'Travail de Terrain'!$AW$55:$AZ$78,3,FALSE),"0"))</f>
        <v>0</v>
      </c>
    </row>
    <row r="58" spans="2:16" x14ac:dyDescent="0.35">
      <c r="B58" s="95" t="str">
        <f>Protocole!C58</f>
        <v>307</v>
      </c>
      <c r="C58" s="117">
        <f>Protocole!$C$6</f>
        <v>10</v>
      </c>
      <c r="D58" s="118">
        <f>_xlfn.NUMBERVALUE(IFERROR(VLOOKUP($B58,'Travail de Terrain'!$A$55:$B$78,2,FALSE),"0"))</f>
        <v>16</v>
      </c>
      <c r="E58" s="82">
        <f>_xlfn.NUMBERVALUE(IFERROR(VLOOKUP($B58,'Travail de Terrain'!$AP$55:$AS$78,3,FALSE),"0"))</f>
        <v>0</v>
      </c>
      <c r="F58" s="117">
        <f>Protocole!$C$10</f>
        <v>33</v>
      </c>
      <c r="G58" s="115">
        <f t="shared" si="8"/>
        <v>3</v>
      </c>
      <c r="H58" s="100">
        <f>Protocole!$C$12</f>
        <v>32</v>
      </c>
      <c r="I58" s="115">
        <f>_xlfn.NUMBERVALUE(IFERROR(VLOOKUP($B58,'Travail de Terrain'!$N$55:$O$78,2,FALSE),"0"))</f>
        <v>0</v>
      </c>
      <c r="J58" s="118">
        <f>_xlfn.NUMBERVALUE(IFERROR(VLOOKUP($B58,'Travail de Terrain'!$G$55:$H$78,2,FALSE),"0"))</f>
        <v>3</v>
      </c>
      <c r="K58" s="116">
        <f t="shared" si="9"/>
        <v>0</v>
      </c>
      <c r="L58" s="80">
        <f>_xlfn.NUMBERVALUE(IFERROR(VLOOKUP($B58,'Travail de Terrain'!$AI$55:$AK$78,2,FALSE),"0"))</f>
        <v>0</v>
      </c>
      <c r="M58" s="81">
        <f>_xlfn.NUMBERVALUE(IFERROR(VLOOKUP($B58,'Travail de Terrain'!$AB$55:$AC$78,2,FALSE),"0"))</f>
        <v>0</v>
      </c>
      <c r="N58" s="104" t="e">
        <f t="shared" si="10"/>
        <v>#DIV/0!</v>
      </c>
      <c r="O58" s="104" t="e">
        <f t="shared" si="11"/>
        <v>#DIV/0!</v>
      </c>
      <c r="P58" s="81">
        <f>_xlfn.NUMBERVALUE(IFERROR(VLOOKUP($B58,'Travail de Terrain'!$AW$55:$AZ$78,3,FALSE),"0"))</f>
        <v>0</v>
      </c>
    </row>
    <row r="59" spans="2:16" x14ac:dyDescent="0.35">
      <c r="B59" s="95" t="str">
        <f>Protocole!C59</f>
        <v>308</v>
      </c>
      <c r="C59" s="117">
        <f>Protocole!$C$6</f>
        <v>10</v>
      </c>
      <c r="D59" s="118">
        <f>_xlfn.NUMBERVALUE(IFERROR(VLOOKUP($B59,'Travail de Terrain'!$A$55:$B$78,2,FALSE),"0"))</f>
        <v>15</v>
      </c>
      <c r="E59" s="82">
        <f>_xlfn.NUMBERVALUE(IFERROR(VLOOKUP($B59,'Travail de Terrain'!$AP$55:$AS$78,3,FALSE),"0"))</f>
        <v>0</v>
      </c>
      <c r="F59" s="117">
        <f>Protocole!$C$10</f>
        <v>33</v>
      </c>
      <c r="G59" s="115">
        <f t="shared" si="8"/>
        <v>4</v>
      </c>
      <c r="H59" s="100">
        <f>Protocole!$C$12</f>
        <v>32</v>
      </c>
      <c r="I59" s="115">
        <f>_xlfn.NUMBERVALUE(IFERROR(VLOOKUP($B59,'Travail de Terrain'!$N$55:$O$78,2,FALSE),"0"))</f>
        <v>0</v>
      </c>
      <c r="J59" s="118">
        <f>_xlfn.NUMBERVALUE(IFERROR(VLOOKUP($B59,'Travail de Terrain'!$G$55:$H$78,2,FALSE),"0"))</f>
        <v>4</v>
      </c>
      <c r="K59" s="116">
        <f t="shared" si="9"/>
        <v>0</v>
      </c>
      <c r="L59" s="80">
        <f>_xlfn.NUMBERVALUE(IFERROR(VLOOKUP($B59,'Travail de Terrain'!$AI$55:$AK$78,2,FALSE),"0"))</f>
        <v>0</v>
      </c>
      <c r="M59" s="81">
        <f>_xlfn.NUMBERVALUE(IFERROR(VLOOKUP($B59,'Travail de Terrain'!$AB$55:$AC$78,2,FALSE),"0"))</f>
        <v>0</v>
      </c>
      <c r="N59" s="104" t="e">
        <f t="shared" si="10"/>
        <v>#DIV/0!</v>
      </c>
      <c r="O59" s="104" t="e">
        <f t="shared" si="11"/>
        <v>#DIV/0!</v>
      </c>
      <c r="P59" s="81">
        <f>_xlfn.NUMBERVALUE(IFERROR(VLOOKUP($B59,'Travail de Terrain'!$AW$55:$AZ$78,3,FALSE),"0"))</f>
        <v>0</v>
      </c>
    </row>
    <row r="60" spans="2:16" x14ac:dyDescent="0.35">
      <c r="B60" s="95" t="str">
        <f>Protocole!C60</f>
        <v>309</v>
      </c>
      <c r="C60" s="117">
        <f>Protocole!$C$6</f>
        <v>10</v>
      </c>
      <c r="D60" s="118">
        <f>_xlfn.NUMBERVALUE(IFERROR(VLOOKUP($B60,'Travail de Terrain'!$A$55:$B$78,2,FALSE),"0"))</f>
        <v>17</v>
      </c>
      <c r="E60" s="82">
        <f>_xlfn.NUMBERVALUE(IFERROR(VLOOKUP($B60,'Travail de Terrain'!$AP$55:$AS$78,3,FALSE),"0"))</f>
        <v>0</v>
      </c>
      <c r="F60" s="117">
        <f>Protocole!$C$10</f>
        <v>33</v>
      </c>
      <c r="G60" s="115">
        <f t="shared" si="8"/>
        <v>3</v>
      </c>
      <c r="H60" s="100">
        <f>Protocole!$C$12</f>
        <v>32</v>
      </c>
      <c r="I60" s="115">
        <f>_xlfn.NUMBERVALUE(IFERROR(VLOOKUP($B60,'Travail de Terrain'!$N$55:$O$78,2,FALSE),"0"))</f>
        <v>0</v>
      </c>
      <c r="J60" s="118">
        <f>_xlfn.NUMBERVALUE(IFERROR(VLOOKUP($B60,'Travail de Terrain'!$G$55:$H$78,2,FALSE),"0"))</f>
        <v>3</v>
      </c>
      <c r="K60" s="116">
        <f t="shared" si="9"/>
        <v>0</v>
      </c>
      <c r="L60" s="80">
        <f>_xlfn.NUMBERVALUE(IFERROR(VLOOKUP($B60,'Travail de Terrain'!$AI$55:$AK$78,2,FALSE),"0"))</f>
        <v>0</v>
      </c>
      <c r="M60" s="81">
        <f>_xlfn.NUMBERVALUE(IFERROR(VLOOKUP($B60,'Travail de Terrain'!$AB$55:$AC$78,2,FALSE),"0"))</f>
        <v>0</v>
      </c>
      <c r="N60" s="104" t="e">
        <f t="shared" si="10"/>
        <v>#DIV/0!</v>
      </c>
      <c r="O60" s="104" t="e">
        <f t="shared" si="11"/>
        <v>#DIV/0!</v>
      </c>
      <c r="P60" s="81">
        <f>_xlfn.NUMBERVALUE(IFERROR(VLOOKUP($B60,'Travail de Terrain'!$AW$55:$AZ$78,3,FALSE),"0"))</f>
        <v>0</v>
      </c>
    </row>
    <row r="61" spans="2:16" x14ac:dyDescent="0.35">
      <c r="B61" s="95" t="str">
        <f>Protocole!C61</f>
        <v>310</v>
      </c>
      <c r="C61" s="117">
        <f>Protocole!$C$6</f>
        <v>10</v>
      </c>
      <c r="D61" s="118">
        <f>_xlfn.NUMBERVALUE(IFERROR(VLOOKUP($B61,'Travail de Terrain'!$A$55:$B$78,2,FALSE),"0"))</f>
        <v>18</v>
      </c>
      <c r="E61" s="82">
        <f>_xlfn.NUMBERVALUE(IFERROR(VLOOKUP($B61,'Travail de Terrain'!$AP$55:$AS$78,3,FALSE),"0"))</f>
        <v>0</v>
      </c>
      <c r="F61" s="117">
        <f>Protocole!$C$10</f>
        <v>33</v>
      </c>
      <c r="G61" s="115">
        <f t="shared" si="8"/>
        <v>9</v>
      </c>
      <c r="H61" s="100">
        <f>Protocole!$C$12</f>
        <v>32</v>
      </c>
      <c r="I61" s="115">
        <f>_xlfn.NUMBERVALUE(IFERROR(VLOOKUP($B61,'Travail de Terrain'!$N$55:$O$78,2,FALSE),"0"))</f>
        <v>0</v>
      </c>
      <c r="J61" s="118">
        <f>_xlfn.NUMBERVALUE(IFERROR(VLOOKUP($B61,'Travail de Terrain'!$G$55:$H$78,2,FALSE),"0"))</f>
        <v>9</v>
      </c>
      <c r="K61" s="116">
        <f t="shared" si="9"/>
        <v>0</v>
      </c>
      <c r="L61" s="80">
        <f>_xlfn.NUMBERVALUE(IFERROR(VLOOKUP($B61,'Travail de Terrain'!$AI$55:$AK$78,2,FALSE),"0"))</f>
        <v>0</v>
      </c>
      <c r="M61" s="81">
        <f>_xlfn.NUMBERVALUE(IFERROR(VLOOKUP($B61,'Travail de Terrain'!$AB$55:$AC$78,2,FALSE),"0"))</f>
        <v>0</v>
      </c>
      <c r="N61" s="104" t="e">
        <f t="shared" si="10"/>
        <v>#DIV/0!</v>
      </c>
      <c r="O61" s="104" t="e">
        <f t="shared" si="11"/>
        <v>#DIV/0!</v>
      </c>
      <c r="P61" s="81">
        <f>_xlfn.NUMBERVALUE(IFERROR(VLOOKUP($B61,'Travail de Terrain'!$AW$55:$AZ$78,3,FALSE),"0"))</f>
        <v>0</v>
      </c>
    </row>
    <row r="62" spans="2:16" x14ac:dyDescent="0.35">
      <c r="B62" s="95" t="str">
        <f>Protocole!C62</f>
        <v>311</v>
      </c>
      <c r="C62" s="117">
        <f>Protocole!$C$6</f>
        <v>10</v>
      </c>
      <c r="D62" s="118">
        <f>_xlfn.NUMBERVALUE(IFERROR(VLOOKUP($B62,'Travail de Terrain'!$A$55:$B$78,2,FALSE),"0"))</f>
        <v>15</v>
      </c>
      <c r="E62" s="82">
        <f>_xlfn.NUMBERVALUE(IFERROR(VLOOKUP($B62,'Travail de Terrain'!$AP$55:$AS$78,3,FALSE),"0"))</f>
        <v>0</v>
      </c>
      <c r="F62" s="117">
        <f>Protocole!$C$10</f>
        <v>33</v>
      </c>
      <c r="G62" s="115">
        <f t="shared" si="8"/>
        <v>7</v>
      </c>
      <c r="H62" s="100">
        <f>Protocole!$C$12</f>
        <v>32</v>
      </c>
      <c r="I62" s="115">
        <f>_xlfn.NUMBERVALUE(IFERROR(VLOOKUP($B62,'Travail de Terrain'!$N$55:$O$78,2,FALSE),"0"))</f>
        <v>0</v>
      </c>
      <c r="J62" s="118">
        <f>_xlfn.NUMBERVALUE(IFERROR(VLOOKUP($B62,'Travail de Terrain'!$G$55:$H$78,2,FALSE),"0"))</f>
        <v>7</v>
      </c>
      <c r="K62" s="116">
        <f t="shared" si="9"/>
        <v>0</v>
      </c>
      <c r="L62" s="80">
        <f>_xlfn.NUMBERVALUE(IFERROR(VLOOKUP($B62,'Travail de Terrain'!$AI$55:$AK$78,2,FALSE),"0"))</f>
        <v>0</v>
      </c>
      <c r="M62" s="81">
        <f>_xlfn.NUMBERVALUE(IFERROR(VLOOKUP($B62,'Travail de Terrain'!$AB$55:$AC$78,2,FALSE),"0"))</f>
        <v>0</v>
      </c>
      <c r="N62" s="104" t="e">
        <f t="shared" si="10"/>
        <v>#DIV/0!</v>
      </c>
      <c r="O62" s="104" t="e">
        <f t="shared" si="11"/>
        <v>#DIV/0!</v>
      </c>
      <c r="P62" s="81">
        <f>_xlfn.NUMBERVALUE(IFERROR(VLOOKUP($B62,'Travail de Terrain'!$AW$55:$AZ$78,3,FALSE),"0"))</f>
        <v>0</v>
      </c>
    </row>
    <row r="63" spans="2:16" x14ac:dyDescent="0.35">
      <c r="B63" s="95" t="str">
        <f>Protocole!C63</f>
        <v>312</v>
      </c>
      <c r="C63" s="117">
        <f>Protocole!$C$6</f>
        <v>10</v>
      </c>
      <c r="D63" s="118">
        <f>_xlfn.NUMBERVALUE(IFERROR(VLOOKUP($B63,'Travail de Terrain'!$A$55:$B$78,2,FALSE),"0"))</f>
        <v>15</v>
      </c>
      <c r="E63" s="82">
        <f>_xlfn.NUMBERVALUE(IFERROR(VLOOKUP($B63,'Travail de Terrain'!$AP$55:$AS$78,3,FALSE),"0"))</f>
        <v>0</v>
      </c>
      <c r="F63" s="117">
        <f>Protocole!$C$10</f>
        <v>33</v>
      </c>
      <c r="G63" s="115">
        <f t="shared" si="8"/>
        <v>3</v>
      </c>
      <c r="H63" s="100">
        <f>Protocole!$C$12</f>
        <v>32</v>
      </c>
      <c r="I63" s="115">
        <f>_xlfn.NUMBERVALUE(IFERROR(VLOOKUP($B63,'Travail de Terrain'!$N$55:$O$78,2,FALSE),"0"))</f>
        <v>0</v>
      </c>
      <c r="J63" s="118">
        <f>_xlfn.NUMBERVALUE(IFERROR(VLOOKUP($B63,'Travail de Terrain'!$G$55:$H$78,2,FALSE),"0"))</f>
        <v>3</v>
      </c>
      <c r="K63" s="116">
        <f t="shared" si="9"/>
        <v>0</v>
      </c>
      <c r="L63" s="80">
        <f>_xlfn.NUMBERVALUE(IFERROR(VLOOKUP($B63,'Travail de Terrain'!$AI$55:$AK$78,2,FALSE),"0"))</f>
        <v>0</v>
      </c>
      <c r="M63" s="81">
        <f>_xlfn.NUMBERVALUE(IFERROR(VLOOKUP($B63,'Travail de Terrain'!$AB$55:$AC$78,2,FALSE),"0"))</f>
        <v>0</v>
      </c>
      <c r="N63" s="104" t="e">
        <f t="shared" si="10"/>
        <v>#DIV/0!</v>
      </c>
      <c r="O63" s="104" t="e">
        <f t="shared" si="11"/>
        <v>#DIV/0!</v>
      </c>
      <c r="P63" s="81">
        <f>_xlfn.NUMBERVALUE(IFERROR(VLOOKUP($B63,'Travail de Terrain'!$AW$55:$AZ$78,3,FALSE),"0"))</f>
        <v>0</v>
      </c>
    </row>
    <row r="64" spans="2:16" x14ac:dyDescent="0.35">
      <c r="B64" s="95" t="str">
        <f>Protocole!C64</f>
        <v>313</v>
      </c>
      <c r="C64" s="117">
        <f>Protocole!$C$6</f>
        <v>10</v>
      </c>
      <c r="D64" s="118">
        <f>_xlfn.NUMBERVALUE(IFERROR(VLOOKUP($B64,'Travail de Terrain'!$A$55:$B$78,2,FALSE),"0"))</f>
        <v>13</v>
      </c>
      <c r="E64" s="82">
        <f>_xlfn.NUMBERVALUE(IFERROR(VLOOKUP($B64,'Travail de Terrain'!$AP$55:$AS$78,3,FALSE),"0"))</f>
        <v>0</v>
      </c>
      <c r="F64" s="117">
        <f>Protocole!$C$10</f>
        <v>33</v>
      </c>
      <c r="G64" s="115">
        <f t="shared" si="8"/>
        <v>3</v>
      </c>
      <c r="H64" s="100">
        <f>Protocole!$C$12</f>
        <v>32</v>
      </c>
      <c r="I64" s="115">
        <f>_xlfn.NUMBERVALUE(IFERROR(VLOOKUP($B64,'Travail de Terrain'!$N$55:$O$78,2,FALSE),"0"))</f>
        <v>0</v>
      </c>
      <c r="J64" s="118">
        <f>_xlfn.NUMBERVALUE(IFERROR(VLOOKUP($B64,'Travail de Terrain'!$G$55:$H$78,2,FALSE),"0"))</f>
        <v>3</v>
      </c>
      <c r="K64" s="116">
        <f t="shared" si="9"/>
        <v>0</v>
      </c>
      <c r="L64" s="80">
        <f>_xlfn.NUMBERVALUE(IFERROR(VLOOKUP($B64,'Travail de Terrain'!$AI$55:$AK$78,2,FALSE),"0"))</f>
        <v>0</v>
      </c>
      <c r="M64" s="81">
        <f>_xlfn.NUMBERVALUE(IFERROR(VLOOKUP($B64,'Travail de Terrain'!$AB$55:$AC$78,2,FALSE),"0"))</f>
        <v>0</v>
      </c>
      <c r="N64" s="104" t="e">
        <f t="shared" si="10"/>
        <v>#DIV/0!</v>
      </c>
      <c r="O64" s="104" t="e">
        <f t="shared" si="11"/>
        <v>#DIV/0!</v>
      </c>
      <c r="P64" s="81">
        <f>_xlfn.NUMBERVALUE(IFERROR(VLOOKUP($B64,'Travail de Terrain'!$AW$55:$AZ$78,3,FALSE),"0"))</f>
        <v>0</v>
      </c>
    </row>
    <row r="65" spans="2:16" x14ac:dyDescent="0.35">
      <c r="B65" s="95" t="str">
        <f>Protocole!C65</f>
        <v>314</v>
      </c>
      <c r="C65" s="117">
        <f>Protocole!$C$6</f>
        <v>10</v>
      </c>
      <c r="D65" s="118">
        <f>_xlfn.NUMBERVALUE(IFERROR(VLOOKUP($B65,'Travail de Terrain'!$A$55:$B$78,2,FALSE),"0"))</f>
        <v>15</v>
      </c>
      <c r="E65" s="82">
        <f>_xlfn.NUMBERVALUE(IFERROR(VLOOKUP($B65,'Travail de Terrain'!$AP$55:$AS$78,3,FALSE),"0"))</f>
        <v>0</v>
      </c>
      <c r="F65" s="117">
        <f>Protocole!$C$10</f>
        <v>33</v>
      </c>
      <c r="G65" s="115">
        <f t="shared" si="8"/>
        <v>1</v>
      </c>
      <c r="H65" s="100">
        <f>Protocole!$C$12</f>
        <v>32</v>
      </c>
      <c r="I65" s="115">
        <f>_xlfn.NUMBERVALUE(IFERROR(VLOOKUP($B65,'Travail de Terrain'!$N$55:$O$78,2,FALSE),"0"))</f>
        <v>0</v>
      </c>
      <c r="J65" s="118">
        <f>_xlfn.NUMBERVALUE(IFERROR(VLOOKUP($B65,'Travail de Terrain'!$G$55:$H$78,2,FALSE),"0"))</f>
        <v>1</v>
      </c>
      <c r="K65" s="116">
        <f t="shared" si="9"/>
        <v>0</v>
      </c>
      <c r="L65" s="80">
        <f>_xlfn.NUMBERVALUE(IFERROR(VLOOKUP($B65,'Travail de Terrain'!$AI$55:$AK$78,2,FALSE),"0"))</f>
        <v>0</v>
      </c>
      <c r="M65" s="81">
        <f>_xlfn.NUMBERVALUE(IFERROR(VLOOKUP($B65,'Travail de Terrain'!$AB$55:$AC$78,2,FALSE),"0"))</f>
        <v>0</v>
      </c>
      <c r="N65" s="104" t="e">
        <f t="shared" si="10"/>
        <v>#DIV/0!</v>
      </c>
      <c r="O65" s="104" t="e">
        <f t="shared" si="11"/>
        <v>#DIV/0!</v>
      </c>
      <c r="P65" s="81">
        <f>_xlfn.NUMBERVALUE(IFERROR(VLOOKUP($B65,'Travail de Terrain'!$AW$55:$AZ$78,3,FALSE),"0"))</f>
        <v>0</v>
      </c>
    </row>
    <row r="66" spans="2:16" ht="15" thickBot="1" x14ac:dyDescent="0.4">
      <c r="B66" s="95" t="str">
        <f>Protocole!C66</f>
        <v>315</v>
      </c>
      <c r="C66" s="103">
        <f>Protocole!$C$6</f>
        <v>10</v>
      </c>
      <c r="D66" s="118">
        <f>_xlfn.NUMBERVALUE(IFERROR(VLOOKUP($B66,'Travail de Terrain'!$A$55:$B$78,2,FALSE),"0"))</f>
        <v>15</v>
      </c>
      <c r="E66" s="83">
        <f>_xlfn.NUMBERVALUE(IFERROR(VLOOKUP($B66,'Travail de Terrain'!$AP$55:$AS$78,3,FALSE),"0"))</f>
        <v>0</v>
      </c>
      <c r="F66" s="117">
        <f>Protocole!$C$10</f>
        <v>33</v>
      </c>
      <c r="G66" s="19">
        <f t="shared" si="8"/>
        <v>5</v>
      </c>
      <c r="H66" s="101">
        <f>Protocole!$C$12</f>
        <v>32</v>
      </c>
      <c r="I66" s="19">
        <f>_xlfn.NUMBERVALUE(IFERROR(VLOOKUP($B66,'Travail de Terrain'!$N$55:$O$78,2,FALSE),"0"))</f>
        <v>0</v>
      </c>
      <c r="J66" s="118">
        <f>_xlfn.NUMBERVALUE(IFERROR(VLOOKUP($B66,'Travail de Terrain'!$G$55:$H$78,2,FALSE),"0"))</f>
        <v>5</v>
      </c>
      <c r="K66" s="116">
        <f t="shared" si="9"/>
        <v>0</v>
      </c>
      <c r="L66" s="80">
        <f>_xlfn.NUMBERVALUE(IFERROR(VLOOKUP($B66,'Travail de Terrain'!$AI$55:$AK$78,2,FALSE),"0"))</f>
        <v>0</v>
      </c>
      <c r="M66" s="84">
        <f>_xlfn.NUMBERVALUE(IFERROR(VLOOKUP($B66,'Travail de Terrain'!$AB$55:$AC$78,2,FALSE),"0"))</f>
        <v>0</v>
      </c>
      <c r="N66" s="107" t="e">
        <f t="shared" si="10"/>
        <v>#DIV/0!</v>
      </c>
      <c r="O66" s="107" t="e">
        <f t="shared" si="11"/>
        <v>#DIV/0!</v>
      </c>
      <c r="P66" s="85">
        <f>_xlfn.NUMBERVALUE(IFERROR(VLOOKUP($B66,'Travail de Terrain'!$AW$55:$AZ$78,3,FALSE),"0"))</f>
        <v>0</v>
      </c>
    </row>
    <row r="67" spans="2:16" ht="15" thickBot="1" x14ac:dyDescent="0.4">
      <c r="B67" s="97" t="s">
        <v>1</v>
      </c>
      <c r="C67" s="98">
        <f>SUM(C52:C66)</f>
        <v>150</v>
      </c>
      <c r="D67" s="27">
        <f>_xlfn.NUMBERVALUE(IFERROR(VLOOKUP($B67,'Travail de Terrain'!$A$55:$B$78,2,FALSE),"0"))</f>
        <v>232</v>
      </c>
      <c r="E67" s="86">
        <f>_xlfn.NUMBERVALUE(IFERROR(VLOOKUP($B67,'Travail de Terrain'!$AP$55:$AS$78,3,FALSE),"0"))</f>
        <v>203</v>
      </c>
      <c r="F67" s="99">
        <f>Protocole!$D$10</f>
        <v>495</v>
      </c>
      <c r="G67" s="109">
        <f t="shared" si="8"/>
        <v>482</v>
      </c>
      <c r="H67" s="99">
        <f>Protocole!$D$12</f>
        <v>480</v>
      </c>
      <c r="I67" s="110">
        <f>_xlfn.NUMBERVALUE(IFERROR(VLOOKUP($B67,'Travail de Terrain'!$N$55:$O$78,2,FALSE),"0"))</f>
        <v>429</v>
      </c>
      <c r="J67" s="27">
        <f>_xlfn.NUMBERVALUE(IFERROR(VLOOKUP($B67,'Travail de Terrain'!$G$55:$H$78,2,FALSE),"0"))</f>
        <v>53</v>
      </c>
      <c r="K67" s="87">
        <f t="shared" si="9"/>
        <v>0.89004149377593356</v>
      </c>
      <c r="L67" s="88">
        <f>_xlfn.NUMBERVALUE(IFERROR(VLOOKUP($B67,'Travail de Terrain'!$AI$55:$AK$78,2,FALSE),"0"))</f>
        <v>94</v>
      </c>
      <c r="M67" s="89">
        <f>_xlfn.NUMBERVALUE(IFERROR(VLOOKUP($B67,'Travail de Terrain'!$AB$55:$AC$78,2,FALSE),"0"))</f>
        <v>0</v>
      </c>
      <c r="N67" s="106">
        <f t="shared" si="10"/>
        <v>0</v>
      </c>
      <c r="O67" s="106">
        <f t="shared" si="11"/>
        <v>2.374384236453202</v>
      </c>
      <c r="P67" s="32">
        <f>_xlfn.NUMBERVALUE(IFERROR(VLOOKUP($B67,'Travail de Terrain'!$AW$55:$AZ$78,3,FALSE),"0"))</f>
        <v>25</v>
      </c>
    </row>
    <row r="70" spans="2:16" x14ac:dyDescent="0.35">
      <c r="B70" s="152" t="str">
        <f>Protocole!B70</f>
        <v>Site 4</v>
      </c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4"/>
    </row>
    <row r="71" spans="2:16" ht="73" thickBot="1" x14ac:dyDescent="0.4">
      <c r="B71" s="13"/>
      <c r="C71" s="6" t="s">
        <v>117</v>
      </c>
      <c r="D71" s="6" t="s">
        <v>118</v>
      </c>
      <c r="E71" s="6" t="s">
        <v>119</v>
      </c>
      <c r="F71" s="23" t="s">
        <v>120</v>
      </c>
      <c r="G71" s="23" t="s">
        <v>121</v>
      </c>
      <c r="H71" s="23" t="s">
        <v>122</v>
      </c>
      <c r="I71" s="23" t="s">
        <v>123</v>
      </c>
      <c r="J71" s="23" t="s">
        <v>124</v>
      </c>
      <c r="K71" s="23" t="s">
        <v>123</v>
      </c>
      <c r="L71" s="20" t="s">
        <v>125</v>
      </c>
      <c r="M71" s="46" t="s">
        <v>127</v>
      </c>
      <c r="N71" s="46" t="str">
        <f>_xlfn.CONCAT("Taille Moyenne des Ménages (Protocole = ",Protocole!$C$8,")")</f>
        <v>Taille Moyenne des Ménages (Protocole = 5.9)</v>
      </c>
      <c r="O71" s="46" t="str">
        <f>_xlfn.CONCAT("Moyenne des MII de la Cohorte par Ménage (Protocole = ",Protocole!$C$9,")")</f>
        <v>Moyenne des MII de la Cohorte par Ménage (Protocole = 3.3)</v>
      </c>
      <c r="P71" s="25" t="s">
        <v>126</v>
      </c>
    </row>
    <row r="72" spans="2:16" ht="15" thickTop="1" x14ac:dyDescent="0.35">
      <c r="B72" s="95" t="str">
        <f>Protocole!C70</f>
        <v>401</v>
      </c>
      <c r="C72" s="117">
        <f>Protocole!$C$6</f>
        <v>10</v>
      </c>
      <c r="D72" s="118">
        <f>_xlfn.NUMBERVALUE(IFERROR(VLOOKUP($B72,'Travail de Terrain'!$A$80:$B$103,2,FALSE),"0"))</f>
        <v>15</v>
      </c>
      <c r="E72" s="79">
        <f>_xlfn.NUMBERVALUE(IFERROR(VLOOKUP($B72,'Travail de Terrain'!$AP$80:$AS$103,3,FALSE),"0"))</f>
        <v>0</v>
      </c>
      <c r="F72" s="117">
        <f>Protocole!$C$10</f>
        <v>33</v>
      </c>
      <c r="G72" s="115">
        <f t="shared" ref="G72:G87" si="12">_xlfn.NUMBERVALUE(I72)+_xlfn.NUMBERVALUE(J72)</f>
        <v>3</v>
      </c>
      <c r="H72" s="100">
        <f>Protocole!$C$12</f>
        <v>32</v>
      </c>
      <c r="I72" s="115">
        <f>_xlfn.NUMBERVALUE(IFERROR(VLOOKUP($B72,'Travail de Terrain'!$N$80:$O$103,2,FALSE),"0"))</f>
        <v>0</v>
      </c>
      <c r="J72" s="118">
        <f>_xlfn.NUMBERVALUE(IFERROR(VLOOKUP($B72,'Travail de Terrain'!$G$80:$H$103,2,FALSE),"0"))</f>
        <v>3</v>
      </c>
      <c r="K72" s="116">
        <f>I72/G72</f>
        <v>0</v>
      </c>
      <c r="L72" s="80">
        <f>_xlfn.NUMBERVALUE(IFERROR(VLOOKUP($B72,'Travail de Terrain'!$AI$80:$AK$103,2,FALSE),"0"))</f>
        <v>0</v>
      </c>
      <c r="M72" s="81">
        <f>_xlfn.NUMBERVALUE(IFERROR(VLOOKUP($B72,'Travail de Terrain'!$AB$80:$AC$103,2,FALSE),"0"))</f>
        <v>0</v>
      </c>
      <c r="N72" s="104" t="e">
        <f>_xlfn.NUMBERVALUE($M72)/_xlfn.NUMBERVALUE($E72)</f>
        <v>#DIV/0!</v>
      </c>
      <c r="O72" s="104" t="e">
        <f>$G72/$E72</f>
        <v>#DIV/0!</v>
      </c>
      <c r="P72" s="81">
        <f>_xlfn.NUMBERVALUE(IFERROR(VLOOKUP($B72,'Travail de Terrain'!$AW$80:$AZ$103,3,FALSE),"0"))</f>
        <v>0</v>
      </c>
    </row>
    <row r="73" spans="2:16" x14ac:dyDescent="0.35">
      <c r="B73" s="95" t="str">
        <f>Protocole!C71</f>
        <v>402</v>
      </c>
      <c r="C73" s="117">
        <f>Protocole!$C$6</f>
        <v>10</v>
      </c>
      <c r="D73" s="118">
        <f>_xlfn.NUMBERVALUE(IFERROR(VLOOKUP($B73,'Travail de Terrain'!$A$80:$B$103,2,FALSE),"0"))</f>
        <v>13</v>
      </c>
      <c r="E73" s="82">
        <f>_xlfn.NUMBERVALUE(IFERROR(VLOOKUP($B73,'Travail de Terrain'!$AP$80:$AS$103,3,FALSE),"0"))</f>
        <v>0</v>
      </c>
      <c r="F73" s="117">
        <f>Protocole!$C$10</f>
        <v>33</v>
      </c>
      <c r="G73" s="115">
        <f t="shared" si="12"/>
        <v>4</v>
      </c>
      <c r="H73" s="100">
        <f>Protocole!$C$12</f>
        <v>32</v>
      </c>
      <c r="I73" s="115">
        <f>_xlfn.NUMBERVALUE(IFERROR(VLOOKUP($B73,'Travail de Terrain'!$N$80:$O$103,2,FALSE),"0"))</f>
        <v>0</v>
      </c>
      <c r="J73" s="118">
        <f>_xlfn.NUMBERVALUE(IFERROR(VLOOKUP($B73,'Travail de Terrain'!$G$80:$H$103,2,FALSE),"0"))</f>
        <v>4</v>
      </c>
      <c r="K73" s="116">
        <f t="shared" ref="K73:K87" si="13">I73/G73</f>
        <v>0</v>
      </c>
      <c r="L73" s="80">
        <f>_xlfn.NUMBERVALUE(IFERROR(VLOOKUP($B73,'Travail de Terrain'!$AI$80:$AK$103,2,FALSE),"0"))</f>
        <v>0</v>
      </c>
      <c r="M73" s="81">
        <f>_xlfn.NUMBERVALUE(IFERROR(VLOOKUP($B73,'Travail de Terrain'!$AB$80:$AC$103,2,FALSE),"0"))</f>
        <v>0</v>
      </c>
      <c r="N73" s="104" t="e">
        <f t="shared" ref="N73:N87" si="14">_xlfn.NUMBERVALUE($M73)/_xlfn.NUMBERVALUE($E73)</f>
        <v>#DIV/0!</v>
      </c>
      <c r="O73" s="104" t="e">
        <f t="shared" ref="O73:O87" si="15">$G73/$E73</f>
        <v>#DIV/0!</v>
      </c>
      <c r="P73" s="81">
        <f>_xlfn.NUMBERVALUE(IFERROR(VLOOKUP($B73,'Travail de Terrain'!$AW$80:$AZ$103,3,FALSE),"0"))</f>
        <v>0</v>
      </c>
    </row>
    <row r="74" spans="2:16" x14ac:dyDescent="0.35">
      <c r="B74" s="95" t="str">
        <f>Protocole!C72</f>
        <v>403</v>
      </c>
      <c r="C74" s="117">
        <f>Protocole!$C$6</f>
        <v>10</v>
      </c>
      <c r="D74" s="118">
        <f>_xlfn.NUMBERVALUE(IFERROR(VLOOKUP($B74,'Travail de Terrain'!$A$80:$B$103,2,FALSE),"0"))</f>
        <v>14</v>
      </c>
      <c r="E74" s="82">
        <f>_xlfn.NUMBERVALUE(IFERROR(VLOOKUP($B74,'Travail de Terrain'!$AP$80:$AS$103,3,FALSE),"0"))</f>
        <v>0</v>
      </c>
      <c r="F74" s="117">
        <f>Protocole!$C$10</f>
        <v>33</v>
      </c>
      <c r="G74" s="115">
        <f t="shared" si="12"/>
        <v>5</v>
      </c>
      <c r="H74" s="100">
        <f>Protocole!$C$12</f>
        <v>32</v>
      </c>
      <c r="I74" s="115">
        <f>_xlfn.NUMBERVALUE(IFERROR(VLOOKUP($B74,'Travail de Terrain'!$N$80:$O$103,2,FALSE),"0"))</f>
        <v>0</v>
      </c>
      <c r="J74" s="118">
        <f>_xlfn.NUMBERVALUE(IFERROR(VLOOKUP($B74,'Travail de Terrain'!$G$80:$H$103,2,FALSE),"0"))</f>
        <v>5</v>
      </c>
      <c r="K74" s="116">
        <f t="shared" si="13"/>
        <v>0</v>
      </c>
      <c r="L74" s="80">
        <f>_xlfn.NUMBERVALUE(IFERROR(VLOOKUP($B74,'Travail de Terrain'!$AI$80:$AK$103,2,FALSE),"0"))</f>
        <v>0</v>
      </c>
      <c r="M74" s="81">
        <f>_xlfn.NUMBERVALUE(IFERROR(VLOOKUP($B74,'Travail de Terrain'!$AB$80:$AC$103,2,FALSE),"0"))</f>
        <v>0</v>
      </c>
      <c r="N74" s="104" t="e">
        <f>_xlfn.NUMBERVALUE($M74)/_xlfn.NUMBERVALUE($E74)</f>
        <v>#DIV/0!</v>
      </c>
      <c r="O74" s="104" t="e">
        <f t="shared" si="15"/>
        <v>#DIV/0!</v>
      </c>
      <c r="P74" s="81">
        <f>_xlfn.NUMBERVALUE(IFERROR(VLOOKUP($B74,'Travail de Terrain'!$AW$80:$AZ$103,3,FALSE),"0"))</f>
        <v>0</v>
      </c>
    </row>
    <row r="75" spans="2:16" x14ac:dyDescent="0.35">
      <c r="B75" s="95" t="str">
        <f>Protocole!C73</f>
        <v>404</v>
      </c>
      <c r="C75" s="117">
        <f>Protocole!$C$6</f>
        <v>10</v>
      </c>
      <c r="D75" s="118">
        <f>_xlfn.NUMBERVALUE(IFERROR(VLOOKUP($B75,'Travail de Terrain'!$A$80:$B$103,2,FALSE),"0"))</f>
        <v>14</v>
      </c>
      <c r="E75" s="82">
        <f>_xlfn.NUMBERVALUE(IFERROR(VLOOKUP($B75,'Travail de Terrain'!$AP$80:$AS$103,3,FALSE),"0"))</f>
        <v>0</v>
      </c>
      <c r="F75" s="117">
        <f>Protocole!$C$10</f>
        <v>33</v>
      </c>
      <c r="G75" s="115">
        <f t="shared" si="12"/>
        <v>1</v>
      </c>
      <c r="H75" s="100">
        <f>Protocole!$C$12</f>
        <v>32</v>
      </c>
      <c r="I75" s="115">
        <f>_xlfn.NUMBERVALUE(IFERROR(VLOOKUP($B75,'Travail de Terrain'!$N$80:$O$103,2,FALSE),"0"))</f>
        <v>0</v>
      </c>
      <c r="J75" s="118">
        <f>_xlfn.NUMBERVALUE(IFERROR(VLOOKUP($B75,'Travail de Terrain'!$G$80:$H$103,2,FALSE),"0"))</f>
        <v>1</v>
      </c>
      <c r="K75" s="116">
        <f t="shared" si="13"/>
        <v>0</v>
      </c>
      <c r="L75" s="80">
        <f>_xlfn.NUMBERVALUE(IFERROR(VLOOKUP($B75,'Travail de Terrain'!$AI$80:$AK$103,2,FALSE),"0"))</f>
        <v>0</v>
      </c>
      <c r="M75" s="81">
        <f>_xlfn.NUMBERVALUE(IFERROR(VLOOKUP($B75,'Travail de Terrain'!$AB$80:$AC$103,2,FALSE),"0"))</f>
        <v>0</v>
      </c>
      <c r="N75" s="104" t="e">
        <f t="shared" si="14"/>
        <v>#DIV/0!</v>
      </c>
      <c r="O75" s="104" t="e">
        <f t="shared" si="15"/>
        <v>#DIV/0!</v>
      </c>
      <c r="P75" s="81">
        <f>_xlfn.NUMBERVALUE(IFERROR(VLOOKUP($B75,'Travail de Terrain'!$AW$80:$AZ$103,3,FALSE),"0"))</f>
        <v>0</v>
      </c>
    </row>
    <row r="76" spans="2:16" x14ac:dyDescent="0.35">
      <c r="B76" s="95" t="str">
        <f>Protocole!C74</f>
        <v>405</v>
      </c>
      <c r="C76" s="117">
        <f>Protocole!$C$6</f>
        <v>10</v>
      </c>
      <c r="D76" s="118">
        <f>_xlfn.NUMBERVALUE(IFERROR(VLOOKUP($B76,'Travail de Terrain'!$A$80:$B$103,2,FALSE),"0"))</f>
        <v>16</v>
      </c>
      <c r="E76" s="82">
        <f>_xlfn.NUMBERVALUE(IFERROR(VLOOKUP($B76,'Travail de Terrain'!$AP$80:$AS$103,3,FALSE),"0"))</f>
        <v>0</v>
      </c>
      <c r="F76" s="117">
        <f>Protocole!$C$10</f>
        <v>33</v>
      </c>
      <c r="G76" s="115">
        <f t="shared" si="12"/>
        <v>4</v>
      </c>
      <c r="H76" s="100">
        <f>Protocole!$C$12</f>
        <v>32</v>
      </c>
      <c r="I76" s="115">
        <f>_xlfn.NUMBERVALUE(IFERROR(VLOOKUP($B76,'Travail de Terrain'!$N$80:$O$103,2,FALSE),"0"))</f>
        <v>0</v>
      </c>
      <c r="J76" s="118">
        <f>_xlfn.NUMBERVALUE(IFERROR(VLOOKUP($B76,'Travail de Terrain'!$G$80:$H$103,2,FALSE),"0"))</f>
        <v>4</v>
      </c>
      <c r="K76" s="116">
        <f t="shared" si="13"/>
        <v>0</v>
      </c>
      <c r="L76" s="80">
        <f>_xlfn.NUMBERVALUE(IFERROR(VLOOKUP($B76,'Travail de Terrain'!$AI$80:$AK$103,2,FALSE),"0"))</f>
        <v>0</v>
      </c>
      <c r="M76" s="81">
        <f>_xlfn.NUMBERVALUE(IFERROR(VLOOKUP($B76,'Travail de Terrain'!$AB$80:$AC$103,2,FALSE),"0"))</f>
        <v>0</v>
      </c>
      <c r="N76" s="104" t="e">
        <f t="shared" si="14"/>
        <v>#DIV/0!</v>
      </c>
      <c r="O76" s="104" t="e">
        <f t="shared" si="15"/>
        <v>#DIV/0!</v>
      </c>
      <c r="P76" s="81">
        <f>_xlfn.NUMBERVALUE(IFERROR(VLOOKUP($B76,'Travail de Terrain'!$AW$80:$AZ$103,3,FALSE),"0"))</f>
        <v>0</v>
      </c>
    </row>
    <row r="77" spans="2:16" x14ac:dyDescent="0.35">
      <c r="B77" s="95" t="str">
        <f>Protocole!C75</f>
        <v>406</v>
      </c>
      <c r="C77" s="117">
        <f>Protocole!$C$6</f>
        <v>10</v>
      </c>
      <c r="D77" s="118">
        <f>_xlfn.NUMBERVALUE(IFERROR(VLOOKUP($B77,'Travail de Terrain'!$A$80:$B$103,2,FALSE),"0"))</f>
        <v>15</v>
      </c>
      <c r="E77" s="82">
        <f>_xlfn.NUMBERVALUE(IFERROR(VLOOKUP($B77,'Travail de Terrain'!$AP$80:$AS$103,3,FALSE),"0"))</f>
        <v>0</v>
      </c>
      <c r="F77" s="117">
        <f>Protocole!$C$10</f>
        <v>33</v>
      </c>
      <c r="G77" s="115">
        <f t="shared" si="12"/>
        <v>0</v>
      </c>
      <c r="H77" s="100">
        <f>Protocole!$C$12</f>
        <v>32</v>
      </c>
      <c r="I77" s="115">
        <f>_xlfn.NUMBERVALUE(IFERROR(VLOOKUP($B77,'Travail de Terrain'!$N$80:$O$103,2,FALSE),"0"))</f>
        <v>0</v>
      </c>
      <c r="J77" s="118">
        <f>_xlfn.NUMBERVALUE(IFERROR(VLOOKUP($B77,'Travail de Terrain'!$G$80:$H$103,2,FALSE),"0"))</f>
        <v>0</v>
      </c>
      <c r="K77" s="116" t="e">
        <f t="shared" si="13"/>
        <v>#DIV/0!</v>
      </c>
      <c r="L77" s="80">
        <f>_xlfn.NUMBERVALUE(IFERROR(VLOOKUP($B77,'Travail de Terrain'!$AI$80:$AK$103,2,FALSE),"0"))</f>
        <v>0</v>
      </c>
      <c r="M77" s="81">
        <f>_xlfn.NUMBERVALUE(IFERROR(VLOOKUP($B77,'Travail de Terrain'!$AB$80:$AC$103,2,FALSE),"0"))</f>
        <v>0</v>
      </c>
      <c r="N77" s="104" t="e">
        <f t="shared" si="14"/>
        <v>#DIV/0!</v>
      </c>
      <c r="O77" s="104" t="e">
        <f t="shared" si="15"/>
        <v>#DIV/0!</v>
      </c>
      <c r="P77" s="81">
        <f>_xlfn.NUMBERVALUE(IFERROR(VLOOKUP($B77,'Travail de Terrain'!$AW$80:$AZ$103,3,FALSE),"0"))</f>
        <v>0</v>
      </c>
    </row>
    <row r="78" spans="2:16" x14ac:dyDescent="0.35">
      <c r="B78" s="95" t="str">
        <f>Protocole!C76</f>
        <v>407</v>
      </c>
      <c r="C78" s="117">
        <f>Protocole!$C$6</f>
        <v>10</v>
      </c>
      <c r="D78" s="118">
        <f>_xlfn.NUMBERVALUE(IFERROR(VLOOKUP($B78,'Travail de Terrain'!$A$80:$B$103,2,FALSE),"0"))</f>
        <v>15</v>
      </c>
      <c r="E78" s="82">
        <f>_xlfn.NUMBERVALUE(IFERROR(VLOOKUP($B78,'Travail de Terrain'!$AP$80:$AS$103,3,FALSE),"0"))</f>
        <v>0</v>
      </c>
      <c r="F78" s="117">
        <f>Protocole!$C$10</f>
        <v>33</v>
      </c>
      <c r="G78" s="115">
        <f t="shared" si="12"/>
        <v>3</v>
      </c>
      <c r="H78" s="100">
        <f>Protocole!$C$12</f>
        <v>32</v>
      </c>
      <c r="I78" s="115">
        <f>_xlfn.NUMBERVALUE(IFERROR(VLOOKUP($B78,'Travail de Terrain'!$N$80:$O$103,2,FALSE),"0"))</f>
        <v>0</v>
      </c>
      <c r="J78" s="118">
        <f>_xlfn.NUMBERVALUE(IFERROR(VLOOKUP($B78,'Travail de Terrain'!$G$80:$H$103,2,FALSE),"0"))</f>
        <v>3</v>
      </c>
      <c r="K78" s="116">
        <f t="shared" si="13"/>
        <v>0</v>
      </c>
      <c r="L78" s="80">
        <f>_xlfn.NUMBERVALUE(IFERROR(VLOOKUP($B78,'Travail de Terrain'!$AI$80:$AK$103,2,FALSE),"0"))</f>
        <v>0</v>
      </c>
      <c r="M78" s="81">
        <f>_xlfn.NUMBERVALUE(IFERROR(VLOOKUP($B78,'Travail de Terrain'!$AB$80:$AC$103,2,FALSE),"0"))</f>
        <v>0</v>
      </c>
      <c r="N78" s="104" t="e">
        <f t="shared" si="14"/>
        <v>#DIV/0!</v>
      </c>
      <c r="O78" s="104" t="e">
        <f t="shared" si="15"/>
        <v>#DIV/0!</v>
      </c>
      <c r="P78" s="81">
        <f>_xlfn.NUMBERVALUE(IFERROR(VLOOKUP($B78,'Travail de Terrain'!$AW$80:$AZ$103,3,FALSE),"0"))</f>
        <v>0</v>
      </c>
    </row>
    <row r="79" spans="2:16" x14ac:dyDescent="0.35">
      <c r="B79" s="95" t="str">
        <f>Protocole!C77</f>
        <v>408</v>
      </c>
      <c r="C79" s="117">
        <f>Protocole!$C$6</f>
        <v>10</v>
      </c>
      <c r="D79" s="118">
        <f>_xlfn.NUMBERVALUE(IFERROR(VLOOKUP($B79,'Travail de Terrain'!$A$80:$B$103,2,FALSE),"0"))</f>
        <v>15</v>
      </c>
      <c r="E79" s="82">
        <f>_xlfn.NUMBERVALUE(IFERROR(VLOOKUP($B79,'Travail de Terrain'!$AP$80:$AS$103,3,FALSE),"0"))</f>
        <v>0</v>
      </c>
      <c r="F79" s="117">
        <f>Protocole!$C$10</f>
        <v>33</v>
      </c>
      <c r="G79" s="115">
        <f t="shared" si="12"/>
        <v>1</v>
      </c>
      <c r="H79" s="100">
        <f>Protocole!$C$12</f>
        <v>32</v>
      </c>
      <c r="I79" s="115">
        <f>_xlfn.NUMBERVALUE(IFERROR(VLOOKUP($B79,'Travail de Terrain'!$N$80:$O$103,2,FALSE),"0"))</f>
        <v>0</v>
      </c>
      <c r="J79" s="118">
        <f>_xlfn.NUMBERVALUE(IFERROR(VLOOKUP($B79,'Travail de Terrain'!$G$80:$H$103,2,FALSE),"0"))</f>
        <v>1</v>
      </c>
      <c r="K79" s="116">
        <f t="shared" si="13"/>
        <v>0</v>
      </c>
      <c r="L79" s="80">
        <f>_xlfn.NUMBERVALUE(IFERROR(VLOOKUP($B79,'Travail de Terrain'!$AI$80:$AK$103,2,FALSE),"0"))</f>
        <v>0</v>
      </c>
      <c r="M79" s="81">
        <f>_xlfn.NUMBERVALUE(IFERROR(VLOOKUP($B79,'Travail de Terrain'!$AB$80:$AC$103,2,FALSE),"0"))</f>
        <v>0</v>
      </c>
      <c r="N79" s="104" t="e">
        <f t="shared" si="14"/>
        <v>#DIV/0!</v>
      </c>
      <c r="O79" s="104" t="e">
        <f t="shared" si="15"/>
        <v>#DIV/0!</v>
      </c>
      <c r="P79" s="81">
        <f>_xlfn.NUMBERVALUE(IFERROR(VLOOKUP($B79,'Travail de Terrain'!$AW$80:$AZ$103,3,FALSE),"0"))</f>
        <v>0</v>
      </c>
    </row>
    <row r="80" spans="2:16" x14ac:dyDescent="0.35">
      <c r="B80" s="95" t="str">
        <f>Protocole!C78</f>
        <v>409</v>
      </c>
      <c r="C80" s="117">
        <f>Protocole!$C$6</f>
        <v>10</v>
      </c>
      <c r="D80" s="118">
        <f>_xlfn.NUMBERVALUE(IFERROR(VLOOKUP($B80,'Travail de Terrain'!$A$80:$B$103,2,FALSE),"0"))</f>
        <v>14</v>
      </c>
      <c r="E80" s="82">
        <f>_xlfn.NUMBERVALUE(IFERROR(VLOOKUP($B80,'Travail de Terrain'!$AP$80:$AS$103,3,FALSE),"0"))</f>
        <v>0</v>
      </c>
      <c r="F80" s="117">
        <f>Protocole!$C$10</f>
        <v>33</v>
      </c>
      <c r="G80" s="115">
        <f t="shared" si="12"/>
        <v>3</v>
      </c>
      <c r="H80" s="100">
        <f>Protocole!$C$12</f>
        <v>32</v>
      </c>
      <c r="I80" s="115">
        <f>_xlfn.NUMBERVALUE(IFERROR(VLOOKUP($B80,'Travail de Terrain'!$N$80:$O$103,2,FALSE),"0"))</f>
        <v>0</v>
      </c>
      <c r="J80" s="118">
        <f>_xlfn.NUMBERVALUE(IFERROR(VLOOKUP($B80,'Travail de Terrain'!$G$80:$H$103,2,FALSE),"0"))</f>
        <v>3</v>
      </c>
      <c r="K80" s="116">
        <f t="shared" si="13"/>
        <v>0</v>
      </c>
      <c r="L80" s="80">
        <f>_xlfn.NUMBERVALUE(IFERROR(VLOOKUP($B80,'Travail de Terrain'!$AI$80:$AK$103,2,FALSE),"0"))</f>
        <v>0</v>
      </c>
      <c r="M80" s="81">
        <f>_xlfn.NUMBERVALUE(IFERROR(VLOOKUP($B80,'Travail de Terrain'!$AB$80:$AC$103,2,FALSE),"0"))</f>
        <v>0</v>
      </c>
      <c r="N80" s="104" t="e">
        <f t="shared" si="14"/>
        <v>#DIV/0!</v>
      </c>
      <c r="O80" s="104" t="e">
        <f t="shared" si="15"/>
        <v>#DIV/0!</v>
      </c>
      <c r="P80" s="81">
        <f>_xlfn.NUMBERVALUE(IFERROR(VLOOKUP($B80,'Travail de Terrain'!$AW$80:$AZ$103,3,FALSE),"0"))</f>
        <v>0</v>
      </c>
    </row>
    <row r="81" spans="2:16" x14ac:dyDescent="0.35">
      <c r="B81" s="95" t="str">
        <f>Protocole!C79</f>
        <v>410</v>
      </c>
      <c r="C81" s="117">
        <f>Protocole!$C$6</f>
        <v>10</v>
      </c>
      <c r="D81" s="118">
        <f>_xlfn.NUMBERVALUE(IFERROR(VLOOKUP($B81,'Travail de Terrain'!$A$80:$B$103,2,FALSE),"0"))</f>
        <v>15</v>
      </c>
      <c r="E81" s="82">
        <f>_xlfn.NUMBERVALUE(IFERROR(VLOOKUP($B81,'Travail de Terrain'!$AP$80:$AS$103,3,FALSE),"0"))</f>
        <v>0</v>
      </c>
      <c r="F81" s="117">
        <f>Protocole!$C$10</f>
        <v>33</v>
      </c>
      <c r="G81" s="115">
        <f t="shared" si="12"/>
        <v>3</v>
      </c>
      <c r="H81" s="100">
        <f>Protocole!$C$12</f>
        <v>32</v>
      </c>
      <c r="I81" s="115">
        <f>_xlfn.NUMBERVALUE(IFERROR(VLOOKUP($B81,'Travail de Terrain'!$N$80:$O$103,2,FALSE),"0"))</f>
        <v>0</v>
      </c>
      <c r="J81" s="118">
        <f>_xlfn.NUMBERVALUE(IFERROR(VLOOKUP($B81,'Travail de Terrain'!$G$80:$H$103,2,FALSE),"0"))</f>
        <v>3</v>
      </c>
      <c r="K81" s="116">
        <f t="shared" si="13"/>
        <v>0</v>
      </c>
      <c r="L81" s="80">
        <f>_xlfn.NUMBERVALUE(IFERROR(VLOOKUP($B81,'Travail de Terrain'!$AI$80:$AK$103,2,FALSE),"0"))</f>
        <v>0</v>
      </c>
      <c r="M81" s="81">
        <f>_xlfn.NUMBERVALUE(IFERROR(VLOOKUP($B81,'Travail de Terrain'!$AB$80:$AC$103,2,FALSE),"0"))</f>
        <v>0</v>
      </c>
      <c r="N81" s="104" t="e">
        <f t="shared" si="14"/>
        <v>#DIV/0!</v>
      </c>
      <c r="O81" s="104" t="e">
        <f t="shared" si="15"/>
        <v>#DIV/0!</v>
      </c>
      <c r="P81" s="81">
        <f>_xlfn.NUMBERVALUE(IFERROR(VLOOKUP($B81,'Travail de Terrain'!$AW$80:$AZ$103,3,FALSE),"0"))</f>
        <v>0</v>
      </c>
    </row>
    <row r="82" spans="2:16" x14ac:dyDescent="0.35">
      <c r="B82" s="95" t="str">
        <f>Protocole!C80</f>
        <v>411</v>
      </c>
      <c r="C82" s="117">
        <f>Protocole!$C$6</f>
        <v>10</v>
      </c>
      <c r="D82" s="118">
        <f>_xlfn.NUMBERVALUE(IFERROR(VLOOKUP($B82,'Travail de Terrain'!$A$80:$B$103,2,FALSE),"0"))</f>
        <v>14</v>
      </c>
      <c r="E82" s="82">
        <f>_xlfn.NUMBERVALUE(IFERROR(VLOOKUP($B82,'Travail de Terrain'!$AP$80:$AS$103,3,FALSE),"0"))</f>
        <v>0</v>
      </c>
      <c r="F82" s="117">
        <f>Protocole!$C$10</f>
        <v>33</v>
      </c>
      <c r="G82" s="115">
        <f t="shared" si="12"/>
        <v>1</v>
      </c>
      <c r="H82" s="100">
        <f>Protocole!$C$12</f>
        <v>32</v>
      </c>
      <c r="I82" s="115">
        <f>_xlfn.NUMBERVALUE(IFERROR(VLOOKUP($B82,'Travail de Terrain'!$N$80:$O$103,2,FALSE),"0"))</f>
        <v>0</v>
      </c>
      <c r="J82" s="118">
        <f>_xlfn.NUMBERVALUE(IFERROR(VLOOKUP($B82,'Travail de Terrain'!$G$80:$H$103,2,FALSE),"0"))</f>
        <v>1</v>
      </c>
      <c r="K82" s="116">
        <f t="shared" si="13"/>
        <v>0</v>
      </c>
      <c r="L82" s="80">
        <f>_xlfn.NUMBERVALUE(IFERROR(VLOOKUP($B82,'Travail de Terrain'!$AI$80:$AK$103,2,FALSE),"0"))</f>
        <v>0</v>
      </c>
      <c r="M82" s="81">
        <f>_xlfn.NUMBERVALUE(IFERROR(VLOOKUP($B82,'Travail de Terrain'!$AB$80:$AC$103,2,FALSE),"0"))</f>
        <v>0</v>
      </c>
      <c r="N82" s="104" t="e">
        <f t="shared" si="14"/>
        <v>#DIV/0!</v>
      </c>
      <c r="O82" s="104" t="e">
        <f t="shared" si="15"/>
        <v>#DIV/0!</v>
      </c>
      <c r="P82" s="81">
        <f>_xlfn.NUMBERVALUE(IFERROR(VLOOKUP($B82,'Travail de Terrain'!$AW$80:$AZ$103,3,FALSE),"0"))</f>
        <v>0</v>
      </c>
    </row>
    <row r="83" spans="2:16" x14ac:dyDescent="0.35">
      <c r="B83" s="95" t="str">
        <f>Protocole!C81</f>
        <v>412</v>
      </c>
      <c r="C83" s="117">
        <f>Protocole!$C$6</f>
        <v>10</v>
      </c>
      <c r="D83" s="118">
        <f>_xlfn.NUMBERVALUE(IFERROR(VLOOKUP($B83,'Travail de Terrain'!$A$80:$B$103,2,FALSE),"0"))</f>
        <v>15</v>
      </c>
      <c r="E83" s="82">
        <f>_xlfn.NUMBERVALUE(IFERROR(VLOOKUP($B83,'Travail de Terrain'!$AP$80:$AS$103,3,FALSE),"0"))</f>
        <v>0</v>
      </c>
      <c r="F83" s="117">
        <f>Protocole!$C$10</f>
        <v>33</v>
      </c>
      <c r="G83" s="115">
        <f t="shared" si="12"/>
        <v>2</v>
      </c>
      <c r="H83" s="100">
        <f>Protocole!$C$12</f>
        <v>32</v>
      </c>
      <c r="I83" s="115">
        <f>_xlfn.NUMBERVALUE(IFERROR(VLOOKUP($B83,'Travail de Terrain'!$N$80:$O$103,2,FALSE),"0"))</f>
        <v>0</v>
      </c>
      <c r="J83" s="118">
        <f>_xlfn.NUMBERVALUE(IFERROR(VLOOKUP($B83,'Travail de Terrain'!$G$80:$H$103,2,FALSE),"0"))</f>
        <v>2</v>
      </c>
      <c r="K83" s="116">
        <f t="shared" si="13"/>
        <v>0</v>
      </c>
      <c r="L83" s="80">
        <f>_xlfn.NUMBERVALUE(IFERROR(VLOOKUP($B83,'Travail de Terrain'!$AI$80:$AK$103,2,FALSE),"0"))</f>
        <v>0</v>
      </c>
      <c r="M83" s="81">
        <f>_xlfn.NUMBERVALUE(IFERROR(VLOOKUP($B83,'Travail de Terrain'!$AB$80:$AC$103,2,FALSE),"0"))</f>
        <v>0</v>
      </c>
      <c r="N83" s="104" t="e">
        <f t="shared" si="14"/>
        <v>#DIV/0!</v>
      </c>
      <c r="O83" s="104" t="e">
        <f t="shared" si="15"/>
        <v>#DIV/0!</v>
      </c>
      <c r="P83" s="81">
        <f>_xlfn.NUMBERVALUE(IFERROR(VLOOKUP($B83,'Travail de Terrain'!$AW$80:$AZ$103,3,FALSE),"0"))</f>
        <v>0</v>
      </c>
    </row>
    <row r="84" spans="2:16" x14ac:dyDescent="0.35">
      <c r="B84" s="95" t="str">
        <f>Protocole!C82</f>
        <v>413</v>
      </c>
      <c r="C84" s="117">
        <f>Protocole!$C$6</f>
        <v>10</v>
      </c>
      <c r="D84" s="118">
        <f>_xlfn.NUMBERVALUE(IFERROR(VLOOKUP($B84,'Travail de Terrain'!$A$80:$B$103,2,FALSE),"0"))</f>
        <v>14</v>
      </c>
      <c r="E84" s="82">
        <f>_xlfn.NUMBERVALUE(IFERROR(VLOOKUP($B84,'Travail de Terrain'!$AP$80:$AS$103,3,FALSE),"0"))</f>
        <v>0</v>
      </c>
      <c r="F84" s="117">
        <f>Protocole!$C$10</f>
        <v>33</v>
      </c>
      <c r="G84" s="115">
        <f t="shared" si="12"/>
        <v>0</v>
      </c>
      <c r="H84" s="100">
        <f>Protocole!$C$12</f>
        <v>32</v>
      </c>
      <c r="I84" s="115">
        <f>_xlfn.NUMBERVALUE(IFERROR(VLOOKUP($B84,'Travail de Terrain'!$N$80:$O$103,2,FALSE),"0"))</f>
        <v>0</v>
      </c>
      <c r="J84" s="118">
        <f>_xlfn.NUMBERVALUE(IFERROR(VLOOKUP($B84,'Travail de Terrain'!$G$80:$H$103,2,FALSE),"0"))</f>
        <v>0</v>
      </c>
      <c r="K84" s="116" t="e">
        <f t="shared" si="13"/>
        <v>#DIV/0!</v>
      </c>
      <c r="L84" s="80">
        <f>_xlfn.NUMBERVALUE(IFERROR(VLOOKUP($B84,'Travail de Terrain'!$AI$80:$AK$103,2,FALSE),"0"))</f>
        <v>0</v>
      </c>
      <c r="M84" s="81">
        <f>_xlfn.NUMBERVALUE(IFERROR(VLOOKUP($B84,'Travail de Terrain'!$AB$80:$AC$103,2,FALSE),"0"))</f>
        <v>0</v>
      </c>
      <c r="N84" s="104" t="e">
        <f t="shared" si="14"/>
        <v>#DIV/0!</v>
      </c>
      <c r="O84" s="104" t="e">
        <f t="shared" si="15"/>
        <v>#DIV/0!</v>
      </c>
      <c r="P84" s="81">
        <f>_xlfn.NUMBERVALUE(IFERROR(VLOOKUP($B84,'Travail de Terrain'!$AW$80:$AZ$103,3,FALSE),"0"))</f>
        <v>0</v>
      </c>
    </row>
    <row r="85" spans="2:16" x14ac:dyDescent="0.35">
      <c r="B85" s="95" t="str">
        <f>Protocole!C83</f>
        <v>414</v>
      </c>
      <c r="C85" s="117">
        <f>Protocole!$C$6</f>
        <v>10</v>
      </c>
      <c r="D85" s="118">
        <f>_xlfn.NUMBERVALUE(IFERROR(VLOOKUP($B85,'Travail de Terrain'!$A$80:$B$103,2,FALSE),"0"))</f>
        <v>15</v>
      </c>
      <c r="E85" s="82">
        <f>_xlfn.NUMBERVALUE(IFERROR(VLOOKUP($B85,'Travail de Terrain'!$AP$80:$AS$103,3,FALSE),"0"))</f>
        <v>0</v>
      </c>
      <c r="F85" s="117">
        <f>Protocole!$C$10</f>
        <v>33</v>
      </c>
      <c r="G85" s="115">
        <f t="shared" si="12"/>
        <v>0</v>
      </c>
      <c r="H85" s="100">
        <f>Protocole!$C$12</f>
        <v>32</v>
      </c>
      <c r="I85" s="115">
        <f>_xlfn.NUMBERVALUE(IFERROR(VLOOKUP($B85,'Travail de Terrain'!$N$80:$O$103,2,FALSE),"0"))</f>
        <v>0</v>
      </c>
      <c r="J85" s="118">
        <f>_xlfn.NUMBERVALUE(IFERROR(VLOOKUP($B85,'Travail de Terrain'!$G$80:$H$103,2,FALSE),"0"))</f>
        <v>0</v>
      </c>
      <c r="K85" s="116" t="e">
        <f t="shared" si="13"/>
        <v>#DIV/0!</v>
      </c>
      <c r="L85" s="80">
        <f>_xlfn.NUMBERVALUE(IFERROR(VLOOKUP($B85,'Travail de Terrain'!$AI$80:$AK$103,2,FALSE),"0"))</f>
        <v>0</v>
      </c>
      <c r="M85" s="81">
        <f>_xlfn.NUMBERVALUE(IFERROR(VLOOKUP($B85,'Travail de Terrain'!$AB$80:$AC$103,2,FALSE),"0"))</f>
        <v>0</v>
      </c>
      <c r="N85" s="104" t="e">
        <f t="shared" si="14"/>
        <v>#DIV/0!</v>
      </c>
      <c r="O85" s="104" t="e">
        <f t="shared" si="15"/>
        <v>#DIV/0!</v>
      </c>
      <c r="P85" s="81">
        <f>_xlfn.NUMBERVALUE(IFERROR(VLOOKUP($B85,'Travail de Terrain'!$AW$80:$AZ$103,3,FALSE),"0"))</f>
        <v>0</v>
      </c>
    </row>
    <row r="86" spans="2:16" ht="15" thickBot="1" x14ac:dyDescent="0.4">
      <c r="B86" s="95" t="str">
        <f>Protocole!C84</f>
        <v>415</v>
      </c>
      <c r="C86" s="103">
        <f>Protocole!$C$6</f>
        <v>10</v>
      </c>
      <c r="D86" s="24">
        <f>_xlfn.NUMBERVALUE(IFERROR(VLOOKUP($B86,'Travail de Terrain'!$A$80:$B$103,2,FALSE),"0"))</f>
        <v>15</v>
      </c>
      <c r="E86" s="83">
        <f>_xlfn.NUMBERVALUE(IFERROR(VLOOKUP($B86,'Travail de Terrain'!$AP$80:$AS$103,3,FALSE),"0"))</f>
        <v>0</v>
      </c>
      <c r="F86" s="117">
        <f>Protocole!$C$10</f>
        <v>33</v>
      </c>
      <c r="G86" s="19">
        <f t="shared" si="12"/>
        <v>1</v>
      </c>
      <c r="H86" s="101">
        <f>Protocole!$C$12</f>
        <v>32</v>
      </c>
      <c r="I86" s="19">
        <f>_xlfn.NUMBERVALUE(IFERROR(VLOOKUP($B86,'Travail de Terrain'!$N$80:$O$103,2,FALSE),"0"))</f>
        <v>0</v>
      </c>
      <c r="J86" s="118">
        <f>_xlfn.NUMBERVALUE(IFERROR(VLOOKUP($B86,'Travail de Terrain'!$G$80:$H$103,2,FALSE),"0"))</f>
        <v>1</v>
      </c>
      <c r="K86" s="116">
        <f t="shared" si="13"/>
        <v>0</v>
      </c>
      <c r="L86" s="80">
        <f>_xlfn.NUMBERVALUE(IFERROR(VLOOKUP($B86,'Travail de Terrain'!$AI$80:$AK$103,2,FALSE),"0"))</f>
        <v>0</v>
      </c>
      <c r="M86" s="84">
        <f>_xlfn.NUMBERVALUE(IFERROR(VLOOKUP($B86,'Travail de Terrain'!$AB$80:$AC$103,2,FALSE),"0"))</f>
        <v>0</v>
      </c>
      <c r="N86" s="107" t="e">
        <f t="shared" si="14"/>
        <v>#DIV/0!</v>
      </c>
      <c r="O86" s="107" t="e">
        <f t="shared" si="15"/>
        <v>#DIV/0!</v>
      </c>
      <c r="P86" s="85">
        <f>_xlfn.NUMBERVALUE(IFERROR(VLOOKUP($B86,'Travail de Terrain'!$AW$80:$AZ$103,3,FALSE),"0"))</f>
        <v>0</v>
      </c>
    </row>
    <row r="87" spans="2:16" ht="15" thickBot="1" x14ac:dyDescent="0.4">
      <c r="B87" s="97" t="s">
        <v>1</v>
      </c>
      <c r="C87" s="98">
        <f>SUM(C72:C86)</f>
        <v>150</v>
      </c>
      <c r="D87" s="31">
        <f>_xlfn.NUMBERVALUE(IFERROR(VLOOKUP($B87,'Travail de Terrain'!$A$80:$B$103,2,FALSE),"0"))</f>
        <v>219</v>
      </c>
      <c r="E87" s="86">
        <f>_xlfn.NUMBERVALUE(IFERROR(VLOOKUP($B87,'Travail de Terrain'!$AP$80:$AS$103,3,FALSE),"0"))</f>
        <v>203</v>
      </c>
      <c r="F87" s="99">
        <f>Protocole!$D$10</f>
        <v>495</v>
      </c>
      <c r="G87" s="109">
        <f t="shared" si="12"/>
        <v>460</v>
      </c>
      <c r="H87" s="99">
        <f>Protocole!$D$12</f>
        <v>480</v>
      </c>
      <c r="I87" s="110">
        <f>_xlfn.NUMBERVALUE(IFERROR(VLOOKUP($B87,'Travail de Terrain'!$N$80:$O$103,2,FALSE),"0"))</f>
        <v>429</v>
      </c>
      <c r="J87" s="27">
        <f>_xlfn.NUMBERVALUE(IFERROR(VLOOKUP($B87,'Travail de Terrain'!$G$80:$H$103,2,FALSE),"0"))</f>
        <v>31</v>
      </c>
      <c r="K87" s="87">
        <f t="shared" si="13"/>
        <v>0.93260869565217386</v>
      </c>
      <c r="L87" s="88">
        <f>_xlfn.NUMBERVALUE(IFERROR(VLOOKUP($B87,'Travail de Terrain'!$AI$80:$AK$103,2,FALSE),"0"))</f>
        <v>94</v>
      </c>
      <c r="M87" s="89">
        <f>_xlfn.NUMBERVALUE(IFERROR(VLOOKUP($B87,'Travail de Terrain'!$AB$80:$AC$103,2,FALSE),"0"))</f>
        <v>0</v>
      </c>
      <c r="N87" s="106">
        <f t="shared" si="14"/>
        <v>0</v>
      </c>
      <c r="O87" s="106">
        <f t="shared" si="15"/>
        <v>2.2660098522167487</v>
      </c>
      <c r="P87" s="32">
        <f>_xlfn.NUMBERVALUE(IFERROR(VLOOKUP($B87,'Travail de Terrain'!$AW$80:$AZ$103,3,FALSE),"0"))</f>
        <v>25</v>
      </c>
    </row>
  </sheetData>
  <mergeCells count="4">
    <mergeCell ref="B10:P10"/>
    <mergeCell ref="B30:P30"/>
    <mergeCell ref="B50:P50"/>
    <mergeCell ref="B70:P70"/>
  </mergeCells>
  <conditionalFormatting sqref="D561">
    <cfRule type="cellIs" dxfId="65" priority="160" operator="notEqual">
      <formula>$C$61</formula>
    </cfRule>
  </conditionalFormatting>
  <conditionalFormatting sqref="E3">
    <cfRule type="dataBar" priority="53">
      <dataBar>
        <cfvo type="num" val="0"/>
        <cfvo type="num" val="$C$3"/>
        <color rgb="FF63C384"/>
      </dataBar>
      <extLst>
        <ext xmlns:x14="http://schemas.microsoft.com/office/spreadsheetml/2009/9/main" uri="{B025F937-C7B1-47D3-B67F-A62EFF666E3E}">
          <x14:id>{A3FE5411-E73D-49E0-B089-36FF5A5450AD}</x14:id>
        </ext>
      </extLst>
    </cfRule>
  </conditionalFormatting>
  <conditionalFormatting sqref="E4">
    <cfRule type="dataBar" priority="52">
      <dataBar>
        <cfvo type="num" val="0"/>
        <cfvo type="num" val="$C$4"/>
        <color rgb="FF63C384"/>
      </dataBar>
      <extLst>
        <ext xmlns:x14="http://schemas.microsoft.com/office/spreadsheetml/2009/9/main" uri="{B025F937-C7B1-47D3-B67F-A62EFF666E3E}">
          <x14:id>{C1A20BED-53A4-4FE9-8D3C-1FBB1EC934CB}</x14:id>
        </ext>
      </extLst>
    </cfRule>
  </conditionalFormatting>
  <conditionalFormatting sqref="E5">
    <cfRule type="dataBar" priority="51">
      <dataBar>
        <cfvo type="num" val="0"/>
        <cfvo type="num" val="$C$5"/>
        <color rgb="FF63C384"/>
      </dataBar>
      <extLst>
        <ext xmlns:x14="http://schemas.microsoft.com/office/spreadsheetml/2009/9/main" uri="{B025F937-C7B1-47D3-B67F-A62EFF666E3E}">
          <x14:id>{6B7CCA96-3AAE-44DD-BBB2-21C1BBFDD320}</x14:id>
        </ext>
      </extLst>
    </cfRule>
  </conditionalFormatting>
  <conditionalFormatting sqref="E6">
    <cfRule type="dataBar" priority="50">
      <dataBar>
        <cfvo type="num" val="0"/>
        <cfvo type="num" val="$C$6"/>
        <color rgb="FF63C384"/>
      </dataBar>
      <extLst>
        <ext xmlns:x14="http://schemas.microsoft.com/office/spreadsheetml/2009/9/main" uri="{B025F937-C7B1-47D3-B67F-A62EFF666E3E}">
          <x14:id>{47E68AE0-75E3-45CE-A3B4-A148A3A86293}</x14:id>
        </ext>
      </extLst>
    </cfRule>
  </conditionalFormatting>
  <conditionalFormatting sqref="E7">
    <cfRule type="dataBar" priority="49">
      <dataBar>
        <cfvo type="num" val="0"/>
        <cfvo type="num" val="$C$7"/>
        <color rgb="FF63C384"/>
      </dataBar>
      <extLst>
        <ext xmlns:x14="http://schemas.microsoft.com/office/spreadsheetml/2009/9/main" uri="{B025F937-C7B1-47D3-B67F-A62EFF666E3E}">
          <x14:id>{40B6C457-FC5E-44AA-9A90-9CF51F990B13}</x14:id>
        </ext>
      </extLst>
    </cfRule>
  </conditionalFormatting>
  <conditionalFormatting sqref="E12">
    <cfRule type="cellIs" dxfId="64" priority="81" operator="notEqual">
      <formula>$C12</formula>
    </cfRule>
    <cfRule type="cellIs" dxfId="63" priority="82" operator="equal">
      <formula>$C12</formula>
    </cfRule>
  </conditionalFormatting>
  <conditionalFormatting sqref="E13:E27">
    <cfRule type="cellIs" dxfId="62" priority="78" operator="notEqual">
      <formula>$C14</formula>
    </cfRule>
    <cfRule type="cellIs" dxfId="61" priority="77" operator="equal">
      <formula>$C14</formula>
    </cfRule>
  </conditionalFormatting>
  <conditionalFormatting sqref="E32">
    <cfRule type="cellIs" dxfId="60" priority="76" operator="equal">
      <formula>$C32</formula>
    </cfRule>
    <cfRule type="cellIs" dxfId="59" priority="75" operator="notEqual">
      <formula>$C32</formula>
    </cfRule>
  </conditionalFormatting>
  <conditionalFormatting sqref="E33:E47">
    <cfRule type="cellIs" dxfId="58" priority="71" operator="equal">
      <formula>$C34</formula>
    </cfRule>
    <cfRule type="cellIs" dxfId="57" priority="72" operator="notEqual">
      <formula>$C34</formula>
    </cfRule>
  </conditionalFormatting>
  <conditionalFormatting sqref="E52">
    <cfRule type="cellIs" dxfId="56" priority="69" operator="notEqual">
      <formula>$C52</formula>
    </cfRule>
    <cfRule type="cellIs" dxfId="55" priority="70" operator="equal">
      <formula>$C52</formula>
    </cfRule>
  </conditionalFormatting>
  <conditionalFormatting sqref="E53:E67">
    <cfRule type="cellIs" dxfId="54" priority="66" operator="notEqual">
      <formula>$C54</formula>
    </cfRule>
    <cfRule type="cellIs" dxfId="53" priority="65" operator="equal">
      <formula>$C54</formula>
    </cfRule>
  </conditionalFormatting>
  <conditionalFormatting sqref="E72">
    <cfRule type="cellIs" dxfId="52" priority="64" operator="equal">
      <formula>$C72</formula>
    </cfRule>
    <cfRule type="cellIs" dxfId="51" priority="63" operator="notEqual">
      <formula>$C72</formula>
    </cfRule>
  </conditionalFormatting>
  <conditionalFormatting sqref="E73:E87">
    <cfRule type="cellIs" dxfId="50" priority="60" operator="notEqual">
      <formula>$C74</formula>
    </cfRule>
    <cfRule type="cellIs" dxfId="49" priority="59" operator="equal">
      <formula>$C74</formula>
    </cfRule>
  </conditionalFormatting>
  <conditionalFormatting sqref="G3">
    <cfRule type="dataBar" priority="176">
      <dataBar>
        <cfvo type="num" val="0"/>
        <cfvo type="num" val="$F$3"/>
        <color rgb="FF63C384"/>
      </dataBar>
      <extLst>
        <ext xmlns:x14="http://schemas.microsoft.com/office/spreadsheetml/2009/9/main" uri="{B025F937-C7B1-47D3-B67F-A62EFF666E3E}">
          <x14:id>{92FF5CD4-159D-47E5-81E5-CE2B5628FD83}</x14:id>
        </ext>
      </extLst>
    </cfRule>
  </conditionalFormatting>
  <conditionalFormatting sqref="G4">
    <cfRule type="dataBar" priority="175">
      <dataBar>
        <cfvo type="num" val="0"/>
        <cfvo type="num" val="$F$4"/>
        <color rgb="FF63C384"/>
      </dataBar>
      <extLst>
        <ext xmlns:x14="http://schemas.microsoft.com/office/spreadsheetml/2009/9/main" uri="{B025F937-C7B1-47D3-B67F-A62EFF666E3E}">
          <x14:id>{067545A1-BC5D-4F5A-84B6-2BFD3B8CED20}</x14:id>
        </ext>
      </extLst>
    </cfRule>
  </conditionalFormatting>
  <conditionalFormatting sqref="G5">
    <cfRule type="dataBar" priority="174">
      <dataBar>
        <cfvo type="num" val="0"/>
        <cfvo type="num" val="$F$5"/>
        <color rgb="FF63C384"/>
      </dataBar>
      <extLst>
        <ext xmlns:x14="http://schemas.microsoft.com/office/spreadsheetml/2009/9/main" uri="{B025F937-C7B1-47D3-B67F-A62EFF666E3E}">
          <x14:id>{0CBFC149-AB6F-488A-A9FF-5A7F58ACE036}</x14:id>
        </ext>
      </extLst>
    </cfRule>
  </conditionalFormatting>
  <conditionalFormatting sqref="G6">
    <cfRule type="dataBar" priority="173">
      <dataBar>
        <cfvo type="num" val="0"/>
        <cfvo type="num" val="$F$6"/>
        <color rgb="FF63C384"/>
      </dataBar>
      <extLst>
        <ext xmlns:x14="http://schemas.microsoft.com/office/spreadsheetml/2009/9/main" uri="{B025F937-C7B1-47D3-B67F-A62EFF666E3E}">
          <x14:id>{E82D444B-4F66-4D00-B8EC-778E69BEE242}</x14:id>
        </ext>
      </extLst>
    </cfRule>
  </conditionalFormatting>
  <conditionalFormatting sqref="G7">
    <cfRule type="dataBar" priority="172">
      <dataBar>
        <cfvo type="num" val="0"/>
        <cfvo type="num" val="$F$7"/>
        <color rgb="FF63C384"/>
      </dataBar>
      <extLst>
        <ext xmlns:x14="http://schemas.microsoft.com/office/spreadsheetml/2009/9/main" uri="{B025F937-C7B1-47D3-B67F-A62EFF666E3E}">
          <x14:id>{881AA269-03A0-46C0-9C5B-AA0ECA60D134}</x14:id>
        </ext>
      </extLst>
    </cfRule>
  </conditionalFormatting>
  <conditionalFormatting sqref="G12">
    <cfRule type="cellIs" dxfId="48" priority="47" operator="greaterThanOrEqual">
      <formula>$F12</formula>
    </cfRule>
    <cfRule type="cellIs" dxfId="47" priority="48" operator="lessThan">
      <formula>$F12</formula>
    </cfRule>
  </conditionalFormatting>
  <conditionalFormatting sqref="G13:G27">
    <cfRule type="cellIs" dxfId="46" priority="44" operator="greaterThanOrEqual">
      <formula>$F14</formula>
    </cfRule>
    <cfRule type="cellIs" dxfId="45" priority="43" operator="lessThan">
      <formula>$F14</formula>
    </cfRule>
  </conditionalFormatting>
  <conditionalFormatting sqref="G32">
    <cfRule type="cellIs" dxfId="44" priority="42" operator="lessThan">
      <formula>$F32</formula>
    </cfRule>
    <cfRule type="cellIs" dxfId="43" priority="41" operator="greaterThanOrEqual">
      <formula>$F32</formula>
    </cfRule>
  </conditionalFormatting>
  <conditionalFormatting sqref="G33:G47">
    <cfRule type="cellIs" dxfId="42" priority="38" operator="greaterThanOrEqual">
      <formula>$F34</formula>
    </cfRule>
    <cfRule type="cellIs" dxfId="41" priority="37" operator="lessThan">
      <formula>$F34</formula>
    </cfRule>
  </conditionalFormatting>
  <conditionalFormatting sqref="G52">
    <cfRule type="cellIs" dxfId="40" priority="36" operator="lessThan">
      <formula>$F52</formula>
    </cfRule>
    <cfRule type="cellIs" dxfId="39" priority="35" operator="greaterThanOrEqual">
      <formula>$F52</formula>
    </cfRule>
  </conditionalFormatting>
  <conditionalFormatting sqref="G53:G67">
    <cfRule type="cellIs" dxfId="38" priority="32" operator="greaterThanOrEqual">
      <formula>$F54</formula>
    </cfRule>
    <cfRule type="cellIs" dxfId="37" priority="31" operator="lessThan">
      <formula>$F54</formula>
    </cfRule>
  </conditionalFormatting>
  <conditionalFormatting sqref="G72">
    <cfRule type="cellIs" dxfId="36" priority="30" operator="lessThan">
      <formula>$F72</formula>
    </cfRule>
    <cfRule type="cellIs" dxfId="35" priority="29" operator="greaterThanOrEqual">
      <formula>$F72</formula>
    </cfRule>
  </conditionalFormatting>
  <conditionalFormatting sqref="G73:G87">
    <cfRule type="cellIs" dxfId="34" priority="26" operator="greaterThanOrEqual">
      <formula>$F74</formula>
    </cfRule>
    <cfRule type="cellIs" dxfId="33" priority="25" operator="lessThan">
      <formula>$F74</formula>
    </cfRule>
  </conditionalFormatting>
  <conditionalFormatting sqref="I3">
    <cfRule type="dataBar" priority="58">
      <dataBar>
        <cfvo type="num" val="0"/>
        <cfvo type="num" val="$H$3"/>
        <color rgb="FF63C384"/>
      </dataBar>
      <extLst>
        <ext xmlns:x14="http://schemas.microsoft.com/office/spreadsheetml/2009/9/main" uri="{B025F937-C7B1-47D3-B67F-A62EFF666E3E}">
          <x14:id>{FAACEF18-60BC-485B-B33E-7C02EAE63EB0}</x14:id>
        </ext>
      </extLst>
    </cfRule>
  </conditionalFormatting>
  <conditionalFormatting sqref="I4">
    <cfRule type="dataBar" priority="57">
      <dataBar>
        <cfvo type="num" val="0"/>
        <cfvo type="num" val="$H$4"/>
        <color rgb="FF63C384"/>
      </dataBar>
      <extLst>
        <ext xmlns:x14="http://schemas.microsoft.com/office/spreadsheetml/2009/9/main" uri="{B025F937-C7B1-47D3-B67F-A62EFF666E3E}">
          <x14:id>{F80EA909-2A91-46E1-B825-51FECC275BD0}</x14:id>
        </ext>
      </extLst>
    </cfRule>
  </conditionalFormatting>
  <conditionalFormatting sqref="I5">
    <cfRule type="dataBar" priority="56">
      <dataBar>
        <cfvo type="num" val="0"/>
        <cfvo type="num" val="$H$5"/>
        <color rgb="FF63C384"/>
      </dataBar>
      <extLst>
        <ext xmlns:x14="http://schemas.microsoft.com/office/spreadsheetml/2009/9/main" uri="{B025F937-C7B1-47D3-B67F-A62EFF666E3E}">
          <x14:id>{CB0112AD-C754-40B3-84E6-29FACF8A0D87}</x14:id>
        </ext>
      </extLst>
    </cfRule>
  </conditionalFormatting>
  <conditionalFormatting sqref="I6">
    <cfRule type="dataBar" priority="55">
      <dataBar>
        <cfvo type="num" val="0"/>
        <cfvo type="num" val="$H$6"/>
        <color rgb="FF63C384"/>
      </dataBar>
      <extLst>
        <ext xmlns:x14="http://schemas.microsoft.com/office/spreadsheetml/2009/9/main" uri="{B025F937-C7B1-47D3-B67F-A62EFF666E3E}">
          <x14:id>{17A7C6DF-E697-4036-A5B3-0CA414F2A412}</x14:id>
        </ext>
      </extLst>
    </cfRule>
  </conditionalFormatting>
  <conditionalFormatting sqref="I7">
    <cfRule type="dataBar" priority="54">
      <dataBar>
        <cfvo type="num" val="0"/>
        <cfvo type="num" val="$H$7"/>
        <color rgb="FF63C384"/>
      </dataBar>
      <extLst>
        <ext xmlns:x14="http://schemas.microsoft.com/office/spreadsheetml/2009/9/main" uri="{B025F937-C7B1-47D3-B67F-A62EFF666E3E}">
          <x14:id>{99992488-1613-4819-8BB2-CCF21D59526F}</x14:id>
        </ext>
      </extLst>
    </cfRule>
  </conditionalFormatting>
  <conditionalFormatting sqref="I12">
    <cfRule type="cellIs" dxfId="32" priority="24" operator="lessThan">
      <formula>$H12</formula>
    </cfRule>
    <cfRule type="cellIs" dxfId="31" priority="23" operator="greaterThanOrEqual">
      <formula>$H12</formula>
    </cfRule>
  </conditionalFormatting>
  <conditionalFormatting sqref="I13:I27">
    <cfRule type="cellIs" dxfId="30" priority="19" operator="lessThan">
      <formula>$H14</formula>
    </cfRule>
    <cfRule type="cellIs" dxfId="29" priority="20" operator="greaterThanOrEqual">
      <formula>$H14</formula>
    </cfRule>
  </conditionalFormatting>
  <conditionalFormatting sqref="I32">
    <cfRule type="cellIs" dxfId="28" priority="18" operator="lessThan">
      <formula>$H32</formula>
    </cfRule>
    <cfRule type="cellIs" dxfId="27" priority="17" operator="greaterThanOrEqual">
      <formula>$H32</formula>
    </cfRule>
  </conditionalFormatting>
  <conditionalFormatting sqref="I33:I47">
    <cfRule type="cellIs" dxfId="26" priority="14" operator="greaterThanOrEqual">
      <formula>$H34</formula>
    </cfRule>
    <cfRule type="cellIs" dxfId="25" priority="13" operator="lessThan">
      <formula>$H34</formula>
    </cfRule>
  </conditionalFormatting>
  <conditionalFormatting sqref="I52">
    <cfRule type="cellIs" dxfId="24" priority="12" operator="lessThan">
      <formula>$H52</formula>
    </cfRule>
    <cfRule type="cellIs" dxfId="23" priority="11" operator="greaterThanOrEqual">
      <formula>$H52</formula>
    </cfRule>
  </conditionalFormatting>
  <conditionalFormatting sqref="I53:I67">
    <cfRule type="cellIs" dxfId="22" priority="8" operator="greaterThanOrEqual">
      <formula>$H54</formula>
    </cfRule>
    <cfRule type="cellIs" dxfId="21" priority="7" operator="lessThan">
      <formula>$H54</formula>
    </cfRule>
  </conditionalFormatting>
  <conditionalFormatting sqref="I72">
    <cfRule type="cellIs" dxfId="20" priority="6" operator="lessThan">
      <formula>$H72</formula>
    </cfRule>
    <cfRule type="cellIs" dxfId="19" priority="5" operator="greaterThanOrEqual">
      <formula>$H72</formula>
    </cfRule>
  </conditionalFormatting>
  <conditionalFormatting sqref="I73:I87">
    <cfRule type="cellIs" dxfId="18" priority="1" operator="lessThan">
      <formula>$H74</formula>
    </cfRule>
    <cfRule type="cellIs" dxfId="17" priority="2" operator="greaterThanOrEqual">
      <formula>$H74</formula>
    </cfRule>
  </conditionalFormatting>
  <conditionalFormatting sqref="K3:K7">
    <cfRule type="cellIs" dxfId="16" priority="294" operator="lessThan">
      <formula>0.75</formula>
    </cfRule>
  </conditionalFormatting>
  <conditionalFormatting sqref="K12:K27">
    <cfRule type="cellIs" dxfId="15" priority="313" operator="lessThan">
      <formula>0.75</formula>
    </cfRule>
  </conditionalFormatting>
  <conditionalFormatting sqref="K32:K47">
    <cfRule type="cellIs" dxfId="14" priority="312" operator="lessThan">
      <formula>0.75</formula>
    </cfRule>
  </conditionalFormatting>
  <conditionalFormatting sqref="K52:K67">
    <cfRule type="cellIs" dxfId="13" priority="203" operator="lessThan">
      <formula>0.75</formula>
    </cfRule>
  </conditionalFormatting>
  <conditionalFormatting sqref="K72:K87">
    <cfRule type="cellIs" dxfId="12" priority="198" operator="lessThan">
      <formula>0.75</formula>
    </cfRule>
  </conditionalFormatting>
  <conditionalFormatting sqref="P3:P6">
    <cfRule type="cellIs" dxfId="11" priority="284" operator="notEqual">
      <formula>30</formula>
    </cfRule>
    <cfRule type="cellIs" dxfId="10" priority="285" operator="equal">
      <formula>30</formula>
    </cfRule>
  </conditionalFormatting>
  <conditionalFormatting sqref="P7">
    <cfRule type="cellIs" dxfId="9" priority="282" operator="notEqual">
      <formula>60</formula>
    </cfRule>
    <cfRule type="cellIs" dxfId="8" priority="283" operator="equal">
      <formula>60</formula>
    </cfRule>
  </conditionalFormatting>
  <conditionalFormatting sqref="P12:P27">
    <cfRule type="cellIs" dxfId="7" priority="280" operator="notEqual">
      <formula>2</formula>
    </cfRule>
    <cfRule type="cellIs" dxfId="6" priority="281" operator="equal">
      <formula>2</formula>
    </cfRule>
  </conditionalFormatting>
  <conditionalFormatting sqref="P32:P47">
    <cfRule type="cellIs" dxfId="5" priority="276" operator="notEqual">
      <formula>2</formula>
    </cfRule>
    <cfRule type="cellIs" dxfId="4" priority="277" operator="equal">
      <formula>2</formula>
    </cfRule>
  </conditionalFormatting>
  <conditionalFormatting sqref="P52:P67">
    <cfRule type="cellIs" dxfId="3" priority="201" operator="notEqual">
      <formula>2</formula>
    </cfRule>
    <cfRule type="cellIs" dxfId="2" priority="202" operator="equal">
      <formula>2</formula>
    </cfRule>
  </conditionalFormatting>
  <conditionalFormatting sqref="P72:P87">
    <cfRule type="cellIs" dxfId="1" priority="196" operator="notEqual">
      <formula>2</formula>
    </cfRule>
    <cfRule type="cellIs" dxfId="0" priority="197" operator="equal">
      <formula>2</formula>
    </cfRule>
  </conditionalFormatting>
  <pageMargins left="0.7" right="0.7" top="0.75" bottom="0.75" header="0.3" footer="0.3"/>
  <pageSetup orientation="portrait" r:id="rId1"/>
  <ignoredErrors>
    <ignoredError sqref="K3:K7 G3 G4:G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FE5411-E73D-49E0-B089-36FF5A5450AD}">
            <x14:dataBar minLength="0" maxLength="100" border="1" negativeBarBorderColorSameAsPositive="0">
              <x14:cfvo type="num">
                <xm:f>0</xm:f>
              </x14:cfvo>
              <x14:cfvo type="num">
                <xm:f>$C$3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E3</xm:sqref>
        </x14:conditionalFormatting>
        <x14:conditionalFormatting xmlns:xm="http://schemas.microsoft.com/office/excel/2006/main">
          <x14:cfRule type="dataBar" id="{C1A20BED-53A4-4FE9-8D3C-1FBB1EC934CB}">
            <x14:dataBar minLength="0" maxLength="100" border="1" negativeBarBorderColorSameAsPositive="0">
              <x14:cfvo type="num">
                <xm:f>0</xm:f>
              </x14:cfvo>
              <x14:cfvo type="num">
                <xm:f>$C$4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E4</xm:sqref>
        </x14:conditionalFormatting>
        <x14:conditionalFormatting xmlns:xm="http://schemas.microsoft.com/office/excel/2006/main">
          <x14:cfRule type="dataBar" id="{6B7CCA96-3AAE-44DD-BBB2-21C1BBFDD320}">
            <x14:dataBar minLength="0" maxLength="100" border="1" negativeBarBorderColorSameAsPositive="0">
              <x14:cfvo type="num">
                <xm:f>0</xm:f>
              </x14:cfvo>
              <x14:cfvo type="num">
                <xm:f>$C$5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47E68AE0-75E3-45CE-A3B4-A148A3A86293}">
            <x14:dataBar minLength="0" maxLength="100" border="1" negativeBarBorderColorSameAsPositive="0">
              <x14:cfvo type="num">
                <xm:f>0</xm:f>
              </x14:cfvo>
              <x14:cfvo type="num">
                <xm:f>$C$6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E6</xm:sqref>
        </x14:conditionalFormatting>
        <x14:conditionalFormatting xmlns:xm="http://schemas.microsoft.com/office/excel/2006/main">
          <x14:cfRule type="dataBar" id="{40B6C457-FC5E-44AA-9A90-9CF51F990B13}">
            <x14:dataBar minLength="0" maxLength="100" border="1" negativeBarBorderColorSameAsPositive="0">
              <x14:cfvo type="num">
                <xm:f>0</xm:f>
              </x14:cfvo>
              <x14:cfvo type="num">
                <xm:f>$C$7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92FF5CD4-159D-47E5-81E5-CE2B5628FD83}">
            <x14:dataBar minLength="0" maxLength="100" border="1" negativeBarBorderColorSameAsPositive="0">
              <x14:cfvo type="num">
                <xm:f>0</xm:f>
              </x14:cfvo>
              <x14:cfvo type="num">
                <xm:f>$F$3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G3</xm:sqref>
        </x14:conditionalFormatting>
        <x14:conditionalFormatting xmlns:xm="http://schemas.microsoft.com/office/excel/2006/main">
          <x14:cfRule type="dataBar" id="{067545A1-BC5D-4F5A-84B6-2BFD3B8CED20}">
            <x14:dataBar minLength="0" maxLength="100" border="1" negativeBarBorderColorSameAsPositive="0">
              <x14:cfvo type="num">
                <xm:f>0</xm:f>
              </x14:cfvo>
              <x14:cfvo type="num">
                <xm:f>$F$4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G4</xm:sqref>
        </x14:conditionalFormatting>
        <x14:conditionalFormatting xmlns:xm="http://schemas.microsoft.com/office/excel/2006/main">
          <x14:cfRule type="dataBar" id="{0CBFC149-AB6F-488A-A9FF-5A7F58ACE036}">
            <x14:dataBar minLength="0" maxLength="100" border="1" negativeBarBorderColorSameAsPositive="0">
              <x14:cfvo type="num">
                <xm:f>0</xm:f>
              </x14:cfvo>
              <x14:cfvo type="num">
                <xm:f>$F$5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E82D444B-4F66-4D00-B8EC-778E69BEE242}">
            <x14:dataBar minLength="0" maxLength="100" border="1" negativeBarBorderColorSameAsPositive="0">
              <x14:cfvo type="num">
                <xm:f>0</xm:f>
              </x14:cfvo>
              <x14:cfvo type="num">
                <xm:f>$F$6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G6</xm:sqref>
        </x14:conditionalFormatting>
        <x14:conditionalFormatting xmlns:xm="http://schemas.microsoft.com/office/excel/2006/main">
          <x14:cfRule type="dataBar" id="{881AA269-03A0-46C0-9C5B-AA0ECA60D134}">
            <x14:dataBar minLength="0" maxLength="100" border="1" negativeBarBorderColorSameAsPositive="0">
              <x14:cfvo type="num">
                <xm:f>0</xm:f>
              </x14:cfvo>
              <x14:cfvo type="num">
                <xm:f>$F$7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FAACEF18-60BC-485B-B33E-7C02EAE63EB0}">
            <x14:dataBar minLength="0" maxLength="100" border="1" negativeBarBorderColorSameAsPositive="0">
              <x14:cfvo type="num">
                <xm:f>0</xm:f>
              </x14:cfvo>
              <x14:cfvo type="num">
                <xm:f>$H$3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I3</xm:sqref>
        </x14:conditionalFormatting>
        <x14:conditionalFormatting xmlns:xm="http://schemas.microsoft.com/office/excel/2006/main">
          <x14:cfRule type="dataBar" id="{F80EA909-2A91-46E1-B825-51FECC275BD0}">
            <x14:dataBar minLength="0" maxLength="100" border="1" negativeBarBorderColorSameAsPositive="0">
              <x14:cfvo type="num">
                <xm:f>0</xm:f>
              </x14:cfvo>
              <x14:cfvo type="num">
                <xm:f>$H$4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I4</xm:sqref>
        </x14:conditionalFormatting>
        <x14:conditionalFormatting xmlns:xm="http://schemas.microsoft.com/office/excel/2006/main">
          <x14:cfRule type="dataBar" id="{CB0112AD-C754-40B3-84E6-29FACF8A0D87}">
            <x14:dataBar minLength="0" maxLength="100" border="1" negativeBarBorderColorSameAsPositive="0">
              <x14:cfvo type="num">
                <xm:f>0</xm:f>
              </x14:cfvo>
              <x14:cfvo type="num">
                <xm:f>$H$5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I5</xm:sqref>
        </x14:conditionalFormatting>
        <x14:conditionalFormatting xmlns:xm="http://schemas.microsoft.com/office/excel/2006/main">
          <x14:cfRule type="dataBar" id="{17A7C6DF-E697-4036-A5B3-0CA414F2A412}">
            <x14:dataBar minLength="0" maxLength="100" border="1" negativeBarBorderColorSameAsPositive="0">
              <x14:cfvo type="num">
                <xm:f>0</xm:f>
              </x14:cfvo>
              <x14:cfvo type="num">
                <xm:f>$H$6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I6</xm:sqref>
        </x14:conditionalFormatting>
        <x14:conditionalFormatting xmlns:xm="http://schemas.microsoft.com/office/excel/2006/main">
          <x14:cfRule type="dataBar" id="{99992488-1613-4819-8BB2-CCF21D59526F}">
            <x14:dataBar minLength="0" maxLength="100" border="1" negativeBarBorderColorSameAsPositive="0">
              <x14:cfvo type="num">
                <xm:f>0</xm:f>
              </x14:cfvo>
              <x14:cfvo type="num">
                <xm:f>$H$7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0CF8-2856-4A40-AD7A-5B5105F945C0}">
  <dimension ref="A1:BY505"/>
  <sheetViews>
    <sheetView tabSelected="1" workbookViewId="0">
      <selection activeCell="K9" sqref="K9"/>
    </sheetView>
  </sheetViews>
  <sheetFormatPr defaultColWidth="8.81640625" defaultRowHeight="14.5" x14ac:dyDescent="0.35"/>
  <cols>
    <col min="1" max="1" width="35.7265625" style="41" customWidth="1"/>
    <col min="2" max="3" width="12.7265625" style="41" customWidth="1"/>
    <col min="4" max="6" width="8.81640625" style="38"/>
    <col min="7" max="7" width="35.7265625" style="41" customWidth="1"/>
    <col min="8" max="9" width="12.7265625" style="41" customWidth="1"/>
    <col min="10" max="13" width="8.81640625" style="38"/>
    <col min="14" max="14" width="35.7265625" style="41" customWidth="1"/>
    <col min="15" max="16" width="12.7265625" style="41" customWidth="1"/>
    <col min="17" max="17" width="8.81640625" style="38"/>
    <col min="18" max="20" width="0" style="38" hidden="1" customWidth="1"/>
    <col min="21" max="21" width="39" style="41" hidden="1" customWidth="1"/>
    <col min="22" max="23" width="12.7265625" style="41" hidden="1" customWidth="1"/>
    <col min="24" max="27" width="0" style="38" hidden="1" customWidth="1"/>
    <col min="28" max="28" width="35.7265625" style="41" hidden="1" customWidth="1"/>
    <col min="29" max="30" width="12.7265625" style="41" hidden="1" customWidth="1"/>
    <col min="31" max="33" width="0" style="38" hidden="1" customWidth="1"/>
    <col min="34" max="34" width="8.81640625" style="38"/>
    <col min="35" max="35" width="35.7265625" style="41" customWidth="1"/>
    <col min="36" max="37" width="12.7265625" style="41" customWidth="1"/>
    <col min="38" max="41" width="8.81640625" style="38"/>
    <col min="42" max="42" width="35.7265625" style="41" customWidth="1"/>
    <col min="43" max="45" width="12.7265625" style="41" customWidth="1"/>
    <col min="46" max="48" width="8.81640625" style="38"/>
    <col min="49" max="49" width="35.7265625" style="41" customWidth="1"/>
    <col min="50" max="52" width="12.7265625" style="41" customWidth="1"/>
    <col min="53" max="63" width="8.81640625" style="38"/>
    <col min="64" max="16384" width="8.81640625" style="2"/>
  </cols>
  <sheetData>
    <row r="1" spans="1:63" x14ac:dyDescent="0.35">
      <c r="A1" s="41" t="s">
        <v>128</v>
      </c>
    </row>
    <row r="2" spans="1:63" s="3" customFormat="1" ht="18.5" x14ac:dyDescent="0.45">
      <c r="A2" s="119" t="s">
        <v>118</v>
      </c>
      <c r="B2" s="119"/>
      <c r="C2" s="119"/>
      <c r="D2" s="119"/>
      <c r="E2" s="119"/>
      <c r="F2" s="119"/>
      <c r="G2" s="119" t="s">
        <v>129</v>
      </c>
      <c r="H2" s="119"/>
      <c r="I2" s="119"/>
      <c r="J2" s="119"/>
      <c r="K2" s="119"/>
      <c r="L2" s="119"/>
      <c r="M2" s="119"/>
      <c r="N2" s="119" t="s">
        <v>145</v>
      </c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 t="s">
        <v>146</v>
      </c>
      <c r="AJ2" s="119"/>
      <c r="AK2" s="119"/>
      <c r="AL2" s="119"/>
      <c r="AM2" s="119"/>
      <c r="AN2" s="119"/>
      <c r="AO2" s="119"/>
      <c r="AP2" s="119" t="s">
        <v>147</v>
      </c>
      <c r="AQ2" s="119"/>
      <c r="AR2" s="119"/>
      <c r="AS2" s="119"/>
      <c r="AT2" s="119"/>
      <c r="AU2" s="119"/>
      <c r="AV2" s="119"/>
      <c r="AW2" s="119" t="s">
        <v>148</v>
      </c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</row>
    <row r="4" spans="1:63" s="4" customFormat="1" ht="15.65" customHeight="1" thickBot="1" x14ac:dyDescent="0.4">
      <c r="A4" s="36" t="str">
        <f>'[1]Cycle Précédent'!C6</f>
        <v>Site 1</v>
      </c>
      <c r="B4" s="37"/>
      <c r="C4" s="37"/>
      <c r="D4" s="37"/>
      <c r="E4" s="37"/>
      <c r="F4" s="37"/>
      <c r="G4" s="36" t="str">
        <f>$A$4</f>
        <v>Site 1</v>
      </c>
      <c r="H4" s="37"/>
      <c r="I4" s="37"/>
      <c r="J4" s="37"/>
      <c r="K4" s="37"/>
      <c r="L4" s="37"/>
      <c r="M4" s="37"/>
      <c r="N4" s="36" t="str">
        <f>$A$4</f>
        <v>Site 1</v>
      </c>
      <c r="O4" s="37"/>
      <c r="P4" s="37"/>
      <c r="Q4" s="37"/>
      <c r="R4" s="37"/>
      <c r="S4" s="37"/>
      <c r="T4" s="37"/>
      <c r="U4" s="36"/>
      <c r="V4" s="37"/>
      <c r="W4" s="37"/>
      <c r="X4" s="37"/>
      <c r="Y4" s="37"/>
      <c r="Z4" s="37"/>
      <c r="AA4" s="37"/>
      <c r="AB4" s="36"/>
      <c r="AC4" s="37"/>
      <c r="AD4" s="37"/>
      <c r="AE4" s="37"/>
      <c r="AF4" s="37"/>
      <c r="AG4" s="37"/>
      <c r="AH4" s="37"/>
      <c r="AI4" s="36" t="str">
        <f>$A$4</f>
        <v>Site 1</v>
      </c>
      <c r="AJ4" s="37"/>
      <c r="AK4" s="37"/>
      <c r="AL4" s="37"/>
      <c r="AM4" s="37"/>
      <c r="AN4" s="37"/>
      <c r="AO4" s="37"/>
      <c r="AP4" s="36" t="str">
        <f>$A$4</f>
        <v>Site 1</v>
      </c>
      <c r="AQ4" s="37"/>
      <c r="AR4" s="37"/>
      <c r="AS4" s="37"/>
      <c r="AT4" s="37"/>
      <c r="AU4" s="37"/>
      <c r="AV4" s="37"/>
      <c r="AW4" s="36" t="str">
        <f>$A$4</f>
        <v>Site 1</v>
      </c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s="38" customFormat="1" x14ac:dyDescent="0.35">
      <c r="A5" s="120"/>
      <c r="B5" s="121" t="s">
        <v>149</v>
      </c>
      <c r="C5" s="122"/>
      <c r="G5" s="120"/>
      <c r="H5" s="121" t="s">
        <v>2</v>
      </c>
      <c r="I5" s="122"/>
      <c r="N5" s="120"/>
      <c r="O5" s="121" t="s">
        <v>2</v>
      </c>
      <c r="P5" s="122"/>
      <c r="U5" s="42"/>
      <c r="V5" s="43"/>
      <c r="W5" s="44"/>
      <c r="AB5" s="42"/>
      <c r="AC5" s="43"/>
      <c r="AD5" s="44"/>
      <c r="AI5" s="120"/>
      <c r="AJ5" s="158" t="s">
        <v>149</v>
      </c>
      <c r="AK5" s="122"/>
      <c r="AP5" s="120"/>
      <c r="AQ5" s="121"/>
      <c r="AR5" s="158" t="s">
        <v>150</v>
      </c>
      <c r="AS5" s="122"/>
      <c r="AW5" s="120"/>
      <c r="AX5" s="158" t="s">
        <v>151</v>
      </c>
      <c r="AY5" s="122"/>
      <c r="AZ5" s="44"/>
    </row>
    <row r="6" spans="1:63" s="38" customFormat="1" x14ac:dyDescent="0.35">
      <c r="A6" s="40" t="s">
        <v>152</v>
      </c>
      <c r="B6" s="123" t="s">
        <v>3</v>
      </c>
      <c r="C6" s="123" t="s">
        <v>1</v>
      </c>
      <c r="D6" s="45"/>
      <c r="G6" s="159" t="s">
        <v>153</v>
      </c>
      <c r="H6" s="123" t="s">
        <v>4</v>
      </c>
      <c r="I6" s="123" t="s">
        <v>1</v>
      </c>
      <c r="J6" s="45"/>
      <c r="N6" s="159" t="s">
        <v>153</v>
      </c>
      <c r="O6" s="123" t="s">
        <v>4</v>
      </c>
      <c r="P6" s="123" t="s">
        <v>1</v>
      </c>
      <c r="Q6" s="45"/>
      <c r="U6" s="40"/>
      <c r="V6" s="45"/>
      <c r="W6" s="45"/>
      <c r="X6" s="45"/>
      <c r="AB6" s="40"/>
      <c r="AC6" s="45"/>
      <c r="AD6" s="45"/>
      <c r="AE6" s="45"/>
      <c r="AI6" s="159" t="s">
        <v>152</v>
      </c>
      <c r="AJ6" s="123" t="s">
        <v>3</v>
      </c>
      <c r="AK6" s="123" t="s">
        <v>1</v>
      </c>
      <c r="AL6" s="45"/>
      <c r="AP6" s="159" t="s">
        <v>152</v>
      </c>
      <c r="AQ6" s="123" t="s">
        <v>5</v>
      </c>
      <c r="AR6" s="123" t="s">
        <v>3</v>
      </c>
      <c r="AS6" s="123" t="s">
        <v>1</v>
      </c>
      <c r="AT6" s="45"/>
      <c r="AW6" s="159" t="s">
        <v>154</v>
      </c>
      <c r="AX6" s="123" t="s">
        <v>3</v>
      </c>
      <c r="AY6" s="123" t="s">
        <v>1</v>
      </c>
      <c r="AZ6" s="45"/>
      <c r="BA6" s="45"/>
    </row>
    <row r="7" spans="1:63" s="38" customFormat="1" x14ac:dyDescent="0.35">
      <c r="A7" s="45" t="s">
        <v>6</v>
      </c>
      <c r="B7" s="123" t="s">
        <v>7</v>
      </c>
      <c r="C7" s="123" t="s">
        <v>7</v>
      </c>
      <c r="D7" s="45"/>
      <c r="G7" s="45" t="s">
        <v>6</v>
      </c>
      <c r="H7" s="123" t="s">
        <v>7</v>
      </c>
      <c r="I7" s="123" t="s">
        <v>7</v>
      </c>
      <c r="J7" s="45"/>
      <c r="N7" s="45" t="s">
        <v>6</v>
      </c>
      <c r="O7" s="123" t="s">
        <v>7</v>
      </c>
      <c r="P7" s="123" t="s">
        <v>7</v>
      </c>
      <c r="Q7" s="45"/>
      <c r="U7" s="45"/>
      <c r="V7" s="45"/>
      <c r="W7" s="45"/>
      <c r="X7" s="45"/>
      <c r="AB7" s="45"/>
      <c r="AC7" s="45"/>
      <c r="AD7" s="45"/>
      <c r="AE7" s="45"/>
      <c r="AI7" s="45" t="s">
        <v>6</v>
      </c>
      <c r="AJ7" s="123" t="s">
        <v>7</v>
      </c>
      <c r="AK7" s="123" t="s">
        <v>7</v>
      </c>
      <c r="AL7" s="45"/>
      <c r="AP7" s="45" t="s">
        <v>6</v>
      </c>
      <c r="AQ7" s="123" t="s">
        <v>7</v>
      </c>
      <c r="AR7" s="123" t="s">
        <v>7</v>
      </c>
      <c r="AS7" s="123" t="s">
        <v>7</v>
      </c>
      <c r="AT7" s="45"/>
      <c r="AW7" s="45" t="s">
        <v>6</v>
      </c>
      <c r="AX7" s="123" t="s">
        <v>7</v>
      </c>
      <c r="AY7" s="123" t="s">
        <v>7</v>
      </c>
      <c r="AZ7" s="45"/>
      <c r="BA7" s="45"/>
    </row>
    <row r="8" spans="1:63" s="38" customFormat="1" x14ac:dyDescent="0.35">
      <c r="A8" s="124" t="s">
        <v>8</v>
      </c>
      <c r="B8" s="125" t="s">
        <v>9</v>
      </c>
      <c r="C8" s="125" t="s">
        <v>9</v>
      </c>
      <c r="G8" s="124" t="s">
        <v>8</v>
      </c>
      <c r="H8" s="125" t="s">
        <v>10</v>
      </c>
      <c r="I8" s="125" t="s">
        <v>10</v>
      </c>
      <c r="N8" s="124" t="s">
        <v>8</v>
      </c>
      <c r="O8" s="125" t="s">
        <v>11</v>
      </c>
      <c r="P8" s="125" t="s">
        <v>11</v>
      </c>
      <c r="U8" s="40"/>
      <c r="V8" s="39"/>
      <c r="W8" s="39"/>
      <c r="AB8" s="40"/>
      <c r="AC8" s="39"/>
      <c r="AD8" s="39"/>
      <c r="AI8" s="124" t="s">
        <v>8</v>
      </c>
      <c r="AJ8" s="125" t="s">
        <v>12</v>
      </c>
      <c r="AK8" s="125" t="s">
        <v>12</v>
      </c>
      <c r="AP8" s="124" t="s">
        <v>8</v>
      </c>
      <c r="AQ8" s="125" t="s">
        <v>13</v>
      </c>
      <c r="AR8" s="125" t="s">
        <v>9</v>
      </c>
      <c r="AS8" s="125" t="s">
        <v>9</v>
      </c>
      <c r="AW8" s="124" t="s">
        <v>8</v>
      </c>
      <c r="AX8" s="126" t="s">
        <v>12</v>
      </c>
      <c r="AY8" s="126" t="s">
        <v>12</v>
      </c>
      <c r="AZ8" s="39"/>
    </row>
    <row r="9" spans="1:63" s="38" customFormat="1" ht="15" thickBot="1" x14ac:dyDescent="0.4">
      <c r="A9" s="40" t="s">
        <v>14</v>
      </c>
      <c r="B9" s="39" t="s">
        <v>9</v>
      </c>
      <c r="C9" s="39" t="s">
        <v>9</v>
      </c>
      <c r="G9" s="127" t="s">
        <v>14</v>
      </c>
      <c r="H9" s="128" t="s">
        <v>10</v>
      </c>
      <c r="I9" s="128" t="s">
        <v>10</v>
      </c>
      <c r="N9" s="40" t="s">
        <v>14</v>
      </c>
      <c r="O9" s="39" t="s">
        <v>15</v>
      </c>
      <c r="P9" s="39" t="s">
        <v>15</v>
      </c>
      <c r="U9" s="40"/>
      <c r="V9" s="39"/>
      <c r="W9" s="39"/>
      <c r="AB9" s="40"/>
      <c r="AC9" s="39"/>
      <c r="AD9" s="39"/>
      <c r="AI9" s="127" t="s">
        <v>14</v>
      </c>
      <c r="AJ9" s="128" t="s">
        <v>16</v>
      </c>
      <c r="AK9" s="128" t="s">
        <v>16</v>
      </c>
      <c r="AP9" s="40" t="s">
        <v>14</v>
      </c>
      <c r="AQ9" s="39" t="s">
        <v>10</v>
      </c>
      <c r="AR9" s="39" t="s">
        <v>17</v>
      </c>
      <c r="AS9" s="39" t="s">
        <v>9</v>
      </c>
      <c r="AW9" s="40" t="s">
        <v>14</v>
      </c>
      <c r="AX9" s="129" t="s">
        <v>18</v>
      </c>
      <c r="AY9" s="129" t="s">
        <v>18</v>
      </c>
      <c r="AZ9" s="39"/>
    </row>
    <row r="10" spans="1:63" s="38" customFormat="1" ht="15" thickBot="1" x14ac:dyDescent="0.4">
      <c r="A10" s="127" t="s">
        <v>19</v>
      </c>
      <c r="B10" s="128" t="s">
        <v>17</v>
      </c>
      <c r="C10" s="128" t="s">
        <v>17</v>
      </c>
      <c r="G10" s="130" t="s">
        <v>19</v>
      </c>
      <c r="H10" s="131" t="s">
        <v>20</v>
      </c>
      <c r="I10" s="131" t="s">
        <v>20</v>
      </c>
      <c r="N10" s="127" t="s">
        <v>19</v>
      </c>
      <c r="O10" s="128" t="s">
        <v>21</v>
      </c>
      <c r="P10" s="128" t="s">
        <v>21</v>
      </c>
      <c r="U10" s="40"/>
      <c r="V10" s="39"/>
      <c r="W10" s="39"/>
      <c r="AB10" s="40"/>
      <c r="AC10" s="39"/>
      <c r="AD10" s="39"/>
      <c r="AI10" s="130" t="s">
        <v>19</v>
      </c>
      <c r="AJ10" s="131" t="s">
        <v>20</v>
      </c>
      <c r="AK10" s="131" t="s">
        <v>20</v>
      </c>
      <c r="AP10" s="127" t="s">
        <v>19</v>
      </c>
      <c r="AQ10" s="128" t="s">
        <v>13</v>
      </c>
      <c r="AR10" s="128" t="s">
        <v>17</v>
      </c>
      <c r="AS10" s="39" t="s">
        <v>17</v>
      </c>
      <c r="AW10" s="40" t="s">
        <v>19</v>
      </c>
      <c r="AX10" s="129" t="s">
        <v>18</v>
      </c>
      <c r="AY10" s="129" t="s">
        <v>18</v>
      </c>
      <c r="AZ10" s="39"/>
    </row>
    <row r="11" spans="1:63" s="38" customFormat="1" ht="15" thickBot="1" x14ac:dyDescent="0.4">
      <c r="A11" s="132" t="s">
        <v>22</v>
      </c>
      <c r="B11" s="133" t="s">
        <v>9</v>
      </c>
      <c r="C11" s="133" t="s">
        <v>9</v>
      </c>
      <c r="G11" s="127" t="s">
        <v>22</v>
      </c>
      <c r="H11" s="128" t="s">
        <v>18</v>
      </c>
      <c r="I11" s="128" t="s">
        <v>18</v>
      </c>
      <c r="N11" s="132" t="s">
        <v>22</v>
      </c>
      <c r="O11" s="133" t="s">
        <v>15</v>
      </c>
      <c r="P11" s="133" t="s">
        <v>15</v>
      </c>
      <c r="U11" s="40"/>
      <c r="V11" s="39"/>
      <c r="W11" s="39"/>
      <c r="AB11" s="40"/>
      <c r="AC11" s="39"/>
      <c r="AD11" s="39"/>
      <c r="AI11" s="127" t="s">
        <v>22</v>
      </c>
      <c r="AJ11" s="128" t="s">
        <v>23</v>
      </c>
      <c r="AK11" s="128" t="s">
        <v>23</v>
      </c>
      <c r="AP11" s="132" t="s">
        <v>22</v>
      </c>
      <c r="AQ11" s="133" t="s">
        <v>13</v>
      </c>
      <c r="AR11" s="133" t="s">
        <v>9</v>
      </c>
      <c r="AS11" s="128" t="s">
        <v>9</v>
      </c>
      <c r="AW11" s="40" t="s">
        <v>22</v>
      </c>
      <c r="AX11" s="129" t="s">
        <v>18</v>
      </c>
      <c r="AY11" s="129" t="s">
        <v>18</v>
      </c>
      <c r="AZ11" s="39"/>
    </row>
    <row r="12" spans="1:63" s="38" customFormat="1" x14ac:dyDescent="0.35">
      <c r="A12" s="130" t="s">
        <v>24</v>
      </c>
      <c r="B12" s="131" t="s">
        <v>9</v>
      </c>
      <c r="C12" s="131" t="s">
        <v>9</v>
      </c>
      <c r="G12" s="130" t="s">
        <v>24</v>
      </c>
      <c r="H12" s="131" t="s">
        <v>12</v>
      </c>
      <c r="I12" s="131" t="s">
        <v>12</v>
      </c>
      <c r="N12" s="130" t="s">
        <v>24</v>
      </c>
      <c r="O12" s="131" t="s">
        <v>25</v>
      </c>
      <c r="P12" s="131" t="s">
        <v>25</v>
      </c>
      <c r="U12" s="40"/>
      <c r="V12" s="39"/>
      <c r="W12" s="39"/>
      <c r="AB12" s="40"/>
      <c r="AC12" s="39"/>
      <c r="AD12" s="39"/>
      <c r="AI12" s="130" t="s">
        <v>24</v>
      </c>
      <c r="AJ12" s="131" t="s">
        <v>12</v>
      </c>
      <c r="AK12" s="131" t="s">
        <v>12</v>
      </c>
      <c r="AP12" s="130" t="s">
        <v>24</v>
      </c>
      <c r="AQ12" s="131" t="s">
        <v>10</v>
      </c>
      <c r="AR12" s="131" t="s">
        <v>17</v>
      </c>
      <c r="AS12" s="131" t="s">
        <v>9</v>
      </c>
      <c r="AW12" s="40" t="s">
        <v>24</v>
      </c>
      <c r="AX12" s="129" t="s">
        <v>10</v>
      </c>
      <c r="AY12" s="129" t="s">
        <v>10</v>
      </c>
      <c r="AZ12" s="39"/>
    </row>
    <row r="13" spans="1:63" s="38" customFormat="1" x14ac:dyDescent="0.35">
      <c r="A13" s="40" t="s">
        <v>26</v>
      </c>
      <c r="B13" s="39" t="s">
        <v>27</v>
      </c>
      <c r="C13" s="39" t="s">
        <v>27</v>
      </c>
      <c r="G13" s="40" t="s">
        <v>26</v>
      </c>
      <c r="H13" s="39" t="s">
        <v>16</v>
      </c>
      <c r="I13" s="39" t="s">
        <v>16</v>
      </c>
      <c r="N13" s="40" t="s">
        <v>26</v>
      </c>
      <c r="O13" s="39" t="s">
        <v>21</v>
      </c>
      <c r="P13" s="39" t="s">
        <v>21</v>
      </c>
      <c r="U13" s="40"/>
      <c r="V13" s="39"/>
      <c r="W13" s="39"/>
      <c r="AB13" s="40"/>
      <c r="AC13" s="39"/>
      <c r="AD13" s="39"/>
      <c r="AI13" s="40" t="s">
        <v>26</v>
      </c>
      <c r="AJ13" s="39" t="s">
        <v>23</v>
      </c>
      <c r="AK13" s="39" t="s">
        <v>23</v>
      </c>
      <c r="AP13" s="40" t="s">
        <v>26</v>
      </c>
      <c r="AQ13" s="39" t="s">
        <v>13</v>
      </c>
      <c r="AR13" s="39" t="s">
        <v>27</v>
      </c>
      <c r="AS13" s="39" t="s">
        <v>27</v>
      </c>
      <c r="AW13" s="40" t="s">
        <v>26</v>
      </c>
      <c r="AX13" s="129" t="s">
        <v>18</v>
      </c>
      <c r="AY13" s="129" t="s">
        <v>18</v>
      </c>
      <c r="AZ13" s="39"/>
    </row>
    <row r="14" spans="1:63" s="38" customFormat="1" ht="15" thickBot="1" x14ac:dyDescent="0.4">
      <c r="A14" s="127" t="s">
        <v>28</v>
      </c>
      <c r="B14" s="128" t="s">
        <v>9</v>
      </c>
      <c r="C14" s="128" t="s">
        <v>9</v>
      </c>
      <c r="G14" s="127" t="s">
        <v>28</v>
      </c>
      <c r="H14" s="128" t="s">
        <v>18</v>
      </c>
      <c r="I14" s="128" t="s">
        <v>18</v>
      </c>
      <c r="N14" s="127" t="s">
        <v>28</v>
      </c>
      <c r="O14" s="128" t="s">
        <v>15</v>
      </c>
      <c r="P14" s="128" t="s">
        <v>15</v>
      </c>
      <c r="U14" s="40"/>
      <c r="V14" s="39"/>
      <c r="W14" s="39"/>
      <c r="AB14" s="40"/>
      <c r="AC14" s="39"/>
      <c r="AD14" s="39"/>
      <c r="AI14" s="127" t="s">
        <v>28</v>
      </c>
      <c r="AJ14" s="128" t="s">
        <v>29</v>
      </c>
      <c r="AK14" s="128" t="s">
        <v>29</v>
      </c>
      <c r="AP14" s="127" t="s">
        <v>28</v>
      </c>
      <c r="AQ14" s="128" t="s">
        <v>13</v>
      </c>
      <c r="AR14" s="128" t="s">
        <v>9</v>
      </c>
      <c r="AS14" s="128" t="s">
        <v>9</v>
      </c>
      <c r="AW14" s="40" t="s">
        <v>28</v>
      </c>
      <c r="AX14" s="39" t="s">
        <v>10</v>
      </c>
      <c r="AY14" s="129" t="s">
        <v>10</v>
      </c>
      <c r="AZ14" s="39"/>
    </row>
    <row r="15" spans="1:63" s="38" customFormat="1" x14ac:dyDescent="0.35">
      <c r="A15" s="130" t="s">
        <v>30</v>
      </c>
      <c r="B15" s="131" t="s">
        <v>9</v>
      </c>
      <c r="C15" s="131" t="s">
        <v>9</v>
      </c>
      <c r="G15" s="130" t="s">
        <v>30</v>
      </c>
      <c r="H15" s="131" t="s">
        <v>10</v>
      </c>
      <c r="I15" s="131" t="s">
        <v>10</v>
      </c>
      <c r="N15" s="130" t="s">
        <v>30</v>
      </c>
      <c r="O15" s="131" t="s">
        <v>31</v>
      </c>
      <c r="P15" s="131" t="s">
        <v>31</v>
      </c>
      <c r="U15" s="40"/>
      <c r="V15" s="39"/>
      <c r="W15" s="39"/>
      <c r="AB15" s="40"/>
      <c r="AC15" s="39"/>
      <c r="AD15" s="39"/>
      <c r="AI15" s="130" t="s">
        <v>30</v>
      </c>
      <c r="AJ15" s="131" t="s">
        <v>32</v>
      </c>
      <c r="AK15" s="131" t="s">
        <v>32</v>
      </c>
      <c r="AP15" s="130" t="s">
        <v>30</v>
      </c>
      <c r="AQ15" s="131" t="s">
        <v>13</v>
      </c>
      <c r="AR15" s="131" t="s">
        <v>9</v>
      </c>
      <c r="AS15" s="131" t="s">
        <v>9</v>
      </c>
      <c r="AW15" s="40" t="s">
        <v>30</v>
      </c>
      <c r="AX15" s="39" t="s">
        <v>18</v>
      </c>
      <c r="AY15" s="129" t="s">
        <v>18</v>
      </c>
      <c r="AZ15" s="39"/>
      <c r="BA15" s="45"/>
    </row>
    <row r="16" spans="1:63" s="38" customFormat="1" ht="15" thickBot="1" x14ac:dyDescent="0.4">
      <c r="A16" s="127" t="s">
        <v>33</v>
      </c>
      <c r="B16" s="128" t="s">
        <v>9</v>
      </c>
      <c r="C16" s="128" t="s">
        <v>9</v>
      </c>
      <c r="G16" s="127" t="s">
        <v>33</v>
      </c>
      <c r="H16" s="128" t="s">
        <v>32</v>
      </c>
      <c r="I16" s="128" t="s">
        <v>32</v>
      </c>
      <c r="N16" s="127" t="s">
        <v>33</v>
      </c>
      <c r="O16" s="128" t="s">
        <v>34</v>
      </c>
      <c r="P16" s="128" t="s">
        <v>34</v>
      </c>
      <c r="U16" s="40"/>
      <c r="V16" s="39"/>
      <c r="W16" s="39"/>
      <c r="AB16" s="40"/>
      <c r="AC16" s="39"/>
      <c r="AD16" s="39"/>
      <c r="AI16" s="40" t="s">
        <v>33</v>
      </c>
      <c r="AJ16" s="39" t="s">
        <v>35</v>
      </c>
      <c r="AK16" s="39" t="s">
        <v>35</v>
      </c>
      <c r="AP16" s="127" t="s">
        <v>33</v>
      </c>
      <c r="AQ16" s="128" t="s">
        <v>13</v>
      </c>
      <c r="AR16" s="128" t="s">
        <v>9</v>
      </c>
      <c r="AS16" s="128" t="s">
        <v>9</v>
      </c>
      <c r="AW16" s="40" t="s">
        <v>33</v>
      </c>
      <c r="AX16" s="39" t="s">
        <v>10</v>
      </c>
      <c r="AY16" s="129" t="s">
        <v>10</v>
      </c>
      <c r="AZ16" s="39"/>
      <c r="BA16" s="45"/>
    </row>
    <row r="17" spans="1:77" s="38" customFormat="1" x14ac:dyDescent="0.35">
      <c r="A17" s="130" t="s">
        <v>36</v>
      </c>
      <c r="B17" s="131" t="s">
        <v>9</v>
      </c>
      <c r="C17" s="131" t="s">
        <v>9</v>
      </c>
      <c r="G17" s="130" t="s">
        <v>36</v>
      </c>
      <c r="H17" s="131" t="s">
        <v>20</v>
      </c>
      <c r="I17" s="131" t="s">
        <v>20</v>
      </c>
      <c r="N17" s="130" t="s">
        <v>36</v>
      </c>
      <c r="O17" s="131" t="s">
        <v>37</v>
      </c>
      <c r="P17" s="131" t="s">
        <v>37</v>
      </c>
      <c r="U17" s="40"/>
      <c r="V17" s="39"/>
      <c r="W17" s="39"/>
      <c r="AB17" s="40"/>
      <c r="AC17" s="39"/>
      <c r="AD17" s="39"/>
      <c r="AI17" s="40" t="s">
        <v>36</v>
      </c>
      <c r="AJ17" s="39" t="s">
        <v>9</v>
      </c>
      <c r="AK17" s="39" t="s">
        <v>9</v>
      </c>
      <c r="AP17" s="130" t="s">
        <v>36</v>
      </c>
      <c r="AQ17" s="131" t="s">
        <v>18</v>
      </c>
      <c r="AR17" s="131" t="s">
        <v>38</v>
      </c>
      <c r="AS17" s="131" t="s">
        <v>9</v>
      </c>
      <c r="AW17" s="40" t="s">
        <v>36</v>
      </c>
      <c r="AX17" s="39" t="s">
        <v>12</v>
      </c>
      <c r="AY17" s="129" t="s">
        <v>12</v>
      </c>
      <c r="AZ17" s="39"/>
    </row>
    <row r="18" spans="1:77" s="38" customFormat="1" x14ac:dyDescent="0.35">
      <c r="A18" s="40" t="s">
        <v>39</v>
      </c>
      <c r="B18" s="39" t="s">
        <v>27</v>
      </c>
      <c r="C18" s="39" t="s">
        <v>27</v>
      </c>
      <c r="D18" s="40"/>
      <c r="E18" s="39"/>
      <c r="F18" s="39"/>
      <c r="G18" s="40" t="s">
        <v>39</v>
      </c>
      <c r="H18" s="39" t="s">
        <v>18</v>
      </c>
      <c r="I18" s="39" t="s">
        <v>18</v>
      </c>
      <c r="J18" s="40"/>
      <c r="K18" s="39"/>
      <c r="L18" s="39"/>
      <c r="M18" s="40"/>
      <c r="N18" s="134" t="s">
        <v>39</v>
      </c>
      <c r="O18" s="39" t="s">
        <v>40</v>
      </c>
      <c r="P18" s="39" t="s">
        <v>40</v>
      </c>
      <c r="Q18" s="39"/>
      <c r="R18" s="39"/>
      <c r="S18" s="40"/>
      <c r="T18" s="39"/>
      <c r="U18" s="134"/>
      <c r="V18" s="39"/>
      <c r="W18" s="39"/>
      <c r="X18" s="39"/>
      <c r="Y18" s="40"/>
      <c r="Z18" s="39"/>
      <c r="AA18" s="39"/>
      <c r="AB18" s="40"/>
      <c r="AC18" s="39"/>
      <c r="AD18" s="39"/>
      <c r="AE18" s="40"/>
      <c r="AF18" s="39"/>
      <c r="AG18" s="39"/>
      <c r="AH18" s="40"/>
      <c r="AI18" s="134" t="s">
        <v>39</v>
      </c>
      <c r="AJ18" s="39" t="s">
        <v>41</v>
      </c>
      <c r="AK18" s="39" t="s">
        <v>41</v>
      </c>
      <c r="AL18" s="39"/>
      <c r="AM18" s="39"/>
      <c r="AO18" s="40"/>
      <c r="AP18" s="134" t="s">
        <v>39</v>
      </c>
      <c r="AQ18" s="129" t="s">
        <v>13</v>
      </c>
      <c r="AR18" s="129" t="s">
        <v>27</v>
      </c>
      <c r="AS18" s="39" t="s">
        <v>27</v>
      </c>
      <c r="AW18" s="40" t="s">
        <v>39</v>
      </c>
      <c r="AX18" s="39" t="s">
        <v>18</v>
      </c>
      <c r="AY18" s="129" t="s">
        <v>18</v>
      </c>
      <c r="AZ18" s="39"/>
    </row>
    <row r="19" spans="1:77" s="38" customFormat="1" ht="15" thickBot="1" x14ac:dyDescent="0.4">
      <c r="A19" s="127" t="s">
        <v>42</v>
      </c>
      <c r="B19" s="128" t="s">
        <v>9</v>
      </c>
      <c r="C19" s="128" t="s">
        <v>9</v>
      </c>
      <c r="D19" s="40"/>
      <c r="E19" s="39"/>
      <c r="F19" s="39"/>
      <c r="G19" s="127" t="s">
        <v>42</v>
      </c>
      <c r="H19" s="128" t="s">
        <v>10</v>
      </c>
      <c r="I19" s="128" t="s">
        <v>10</v>
      </c>
      <c r="J19" s="40"/>
      <c r="K19" s="39"/>
      <c r="L19" s="39"/>
      <c r="M19" s="40"/>
      <c r="N19" s="135" t="s">
        <v>42</v>
      </c>
      <c r="O19" s="128" t="s">
        <v>37</v>
      </c>
      <c r="P19" s="128" t="s">
        <v>37</v>
      </c>
      <c r="Q19" s="39"/>
      <c r="R19" s="39"/>
      <c r="S19" s="40"/>
      <c r="T19" s="39"/>
      <c r="U19" s="134"/>
      <c r="V19" s="39"/>
      <c r="W19" s="39"/>
      <c r="X19" s="39"/>
      <c r="Y19" s="40"/>
      <c r="Z19" s="39"/>
      <c r="AA19" s="39"/>
      <c r="AB19" s="40"/>
      <c r="AC19" s="39"/>
      <c r="AD19" s="39"/>
      <c r="AE19" s="40"/>
      <c r="AF19" s="39"/>
      <c r="AG19" s="39"/>
      <c r="AH19" s="40"/>
      <c r="AI19" s="135" t="s">
        <v>42</v>
      </c>
      <c r="AJ19" s="128" t="s">
        <v>32</v>
      </c>
      <c r="AK19" s="128" t="s">
        <v>32</v>
      </c>
      <c r="AL19" s="39"/>
      <c r="AM19" s="39"/>
      <c r="AO19" s="40"/>
      <c r="AP19" s="135" t="s">
        <v>42</v>
      </c>
      <c r="AQ19" s="136" t="s">
        <v>12</v>
      </c>
      <c r="AR19" s="136" t="s">
        <v>43</v>
      </c>
      <c r="AS19" s="128" t="s">
        <v>9</v>
      </c>
      <c r="AW19" s="40" t="s">
        <v>42</v>
      </c>
      <c r="AX19" s="39" t="s">
        <v>18</v>
      </c>
      <c r="AY19" s="129" t="s">
        <v>18</v>
      </c>
      <c r="AZ19" s="39"/>
    </row>
    <row r="20" spans="1:77" s="38" customFormat="1" x14ac:dyDescent="0.35">
      <c r="A20" s="130" t="s">
        <v>44</v>
      </c>
      <c r="B20" s="131" t="s">
        <v>9</v>
      </c>
      <c r="C20" s="131" t="s">
        <v>9</v>
      </c>
      <c r="D20" s="40"/>
      <c r="E20" s="39"/>
      <c r="F20" s="39"/>
      <c r="G20" s="130" t="s">
        <v>44</v>
      </c>
      <c r="H20" s="131" t="s">
        <v>32</v>
      </c>
      <c r="I20" s="131" t="s">
        <v>32</v>
      </c>
      <c r="J20" s="40"/>
      <c r="K20" s="39"/>
      <c r="L20" s="39"/>
      <c r="M20" s="40"/>
      <c r="N20" s="137" t="s">
        <v>44</v>
      </c>
      <c r="O20" s="131" t="s">
        <v>21</v>
      </c>
      <c r="P20" s="131" t="s">
        <v>21</v>
      </c>
      <c r="Q20" s="39"/>
      <c r="R20" s="39"/>
      <c r="S20" s="40"/>
      <c r="T20" s="39"/>
      <c r="U20" s="134"/>
      <c r="V20" s="39"/>
      <c r="W20" s="39"/>
      <c r="X20" s="39"/>
      <c r="Y20" s="40"/>
      <c r="Z20" s="39"/>
      <c r="AA20" s="39"/>
      <c r="AB20" s="40"/>
      <c r="AC20" s="39"/>
      <c r="AD20" s="39"/>
      <c r="AE20" s="40"/>
      <c r="AF20" s="39"/>
      <c r="AG20" s="39"/>
      <c r="AH20" s="40"/>
      <c r="AI20" s="137" t="s">
        <v>44</v>
      </c>
      <c r="AJ20" s="131" t="s">
        <v>41</v>
      </c>
      <c r="AK20" s="131" t="s">
        <v>41</v>
      </c>
      <c r="AL20" s="39"/>
      <c r="AM20" s="39"/>
      <c r="AO20" s="40"/>
      <c r="AP20" s="137" t="s">
        <v>44</v>
      </c>
      <c r="AQ20" s="138" t="s">
        <v>10</v>
      </c>
      <c r="AR20" s="138" t="s">
        <v>17</v>
      </c>
      <c r="AS20" s="131" t="s">
        <v>9</v>
      </c>
      <c r="AW20" s="40" t="s">
        <v>44</v>
      </c>
      <c r="AX20" s="39" t="s">
        <v>18</v>
      </c>
      <c r="AY20" s="129" t="s">
        <v>18</v>
      </c>
      <c r="AZ20" s="39"/>
    </row>
    <row r="21" spans="1:77" s="38" customFormat="1" ht="15" thickBot="1" x14ac:dyDescent="0.4">
      <c r="A21" s="40" t="s">
        <v>45</v>
      </c>
      <c r="B21" s="39" t="s">
        <v>9</v>
      </c>
      <c r="C21" s="39" t="s">
        <v>9</v>
      </c>
      <c r="D21" s="40"/>
      <c r="E21" s="39"/>
      <c r="F21" s="39"/>
      <c r="G21" s="40" t="s">
        <v>45</v>
      </c>
      <c r="H21" s="39" t="s">
        <v>18</v>
      </c>
      <c r="I21" s="39" t="s">
        <v>18</v>
      </c>
      <c r="J21" s="40"/>
      <c r="K21" s="39"/>
      <c r="L21" s="39"/>
      <c r="M21" s="40"/>
      <c r="N21" s="134" t="s">
        <v>45</v>
      </c>
      <c r="O21" s="39" t="s">
        <v>15</v>
      </c>
      <c r="P21" s="39" t="s">
        <v>15</v>
      </c>
      <c r="Q21" s="39"/>
      <c r="R21" s="39"/>
      <c r="S21" s="40"/>
      <c r="T21" s="39"/>
      <c r="U21" s="134"/>
      <c r="V21" s="39"/>
      <c r="W21" s="39"/>
      <c r="X21" s="39"/>
      <c r="Y21" s="40"/>
      <c r="Z21" s="39"/>
      <c r="AA21" s="39"/>
      <c r="AB21" s="40"/>
      <c r="AC21" s="39"/>
      <c r="AD21" s="39"/>
      <c r="AE21" s="40"/>
      <c r="AF21" s="39"/>
      <c r="AG21" s="39"/>
      <c r="AH21" s="40"/>
      <c r="AI21" s="134" t="s">
        <v>45</v>
      </c>
      <c r="AJ21" s="39" t="s">
        <v>12</v>
      </c>
      <c r="AK21" s="39" t="s">
        <v>12</v>
      </c>
      <c r="AL21" s="39"/>
      <c r="AM21" s="39"/>
      <c r="AO21" s="40"/>
      <c r="AP21" s="134" t="s">
        <v>45</v>
      </c>
      <c r="AQ21" s="129" t="s">
        <v>13</v>
      </c>
      <c r="AR21" s="129" t="s">
        <v>9</v>
      </c>
      <c r="AS21" s="39" t="s">
        <v>9</v>
      </c>
      <c r="AW21" s="127" t="s">
        <v>1</v>
      </c>
      <c r="AX21" s="128" t="s">
        <v>46</v>
      </c>
      <c r="AY21" s="136" t="s">
        <v>46</v>
      </c>
      <c r="AZ21" s="39"/>
    </row>
    <row r="22" spans="1:77" s="38" customFormat="1" x14ac:dyDescent="0.35">
      <c r="A22" s="40" t="s">
        <v>47</v>
      </c>
      <c r="B22" s="39" t="s">
        <v>27</v>
      </c>
      <c r="C22" s="39" t="s">
        <v>27</v>
      </c>
      <c r="D22" s="40"/>
      <c r="E22" s="39"/>
      <c r="F22" s="39"/>
      <c r="G22" s="40" t="s">
        <v>47</v>
      </c>
      <c r="H22" s="39" t="s">
        <v>18</v>
      </c>
      <c r="I22" s="39" t="s">
        <v>18</v>
      </c>
      <c r="J22" s="40"/>
      <c r="K22" s="39"/>
      <c r="L22" s="39"/>
      <c r="M22" s="40"/>
      <c r="N22" s="134" t="s">
        <v>47</v>
      </c>
      <c r="O22" s="39" t="s">
        <v>37</v>
      </c>
      <c r="P22" s="39" t="s">
        <v>37</v>
      </c>
      <c r="Q22" s="39"/>
      <c r="R22" s="39"/>
      <c r="S22" s="40"/>
      <c r="T22" s="39"/>
      <c r="U22" s="134"/>
      <c r="V22" s="39"/>
      <c r="W22" s="39"/>
      <c r="X22" s="39"/>
      <c r="Y22" s="40"/>
      <c r="Z22" s="39"/>
      <c r="AA22" s="39"/>
      <c r="AB22" s="40"/>
      <c r="AC22" s="39"/>
      <c r="AD22" s="39"/>
      <c r="AE22" s="40"/>
      <c r="AF22" s="39"/>
      <c r="AG22" s="39"/>
      <c r="AH22" s="40"/>
      <c r="AI22" s="134" t="s">
        <v>47</v>
      </c>
      <c r="AJ22" s="39" t="s">
        <v>10</v>
      </c>
      <c r="AK22" s="39" t="s">
        <v>10</v>
      </c>
      <c r="AL22" s="39"/>
      <c r="AM22" s="39"/>
      <c r="AO22" s="40"/>
      <c r="AP22" s="134" t="s">
        <v>47</v>
      </c>
      <c r="AQ22" s="129" t="s">
        <v>10</v>
      </c>
      <c r="AR22" s="129" t="s">
        <v>9</v>
      </c>
      <c r="AS22" s="39" t="s">
        <v>27</v>
      </c>
      <c r="AW22" s="130"/>
      <c r="AX22" s="131"/>
      <c r="AY22" s="138"/>
      <c r="AZ22" s="39"/>
    </row>
    <row r="23" spans="1:77" s="38" customFormat="1" ht="15" thickBot="1" x14ac:dyDescent="0.4">
      <c r="A23" s="127" t="s">
        <v>1</v>
      </c>
      <c r="B23" s="128" t="s">
        <v>48</v>
      </c>
      <c r="C23" s="128" t="s">
        <v>48</v>
      </c>
      <c r="D23" s="40"/>
      <c r="E23" s="39"/>
      <c r="F23" s="39"/>
      <c r="G23" s="127" t="s">
        <v>1</v>
      </c>
      <c r="H23" s="128" t="s">
        <v>49</v>
      </c>
      <c r="I23" s="128" t="s">
        <v>49</v>
      </c>
      <c r="J23" s="40"/>
      <c r="K23" s="39"/>
      <c r="L23" s="39"/>
      <c r="M23" s="40"/>
      <c r="N23" s="135" t="s">
        <v>1</v>
      </c>
      <c r="O23" s="128" t="s">
        <v>50</v>
      </c>
      <c r="P23" s="128" t="s">
        <v>50</v>
      </c>
      <c r="Q23" s="39"/>
      <c r="R23" s="39"/>
      <c r="S23" s="40"/>
      <c r="T23" s="39"/>
      <c r="U23" s="134"/>
      <c r="V23" s="39"/>
      <c r="W23" s="39"/>
      <c r="X23" s="39"/>
      <c r="Y23" s="40"/>
      <c r="Z23" s="39"/>
      <c r="AA23" s="39"/>
      <c r="AB23" s="40"/>
      <c r="AC23" s="39"/>
      <c r="AD23" s="39"/>
      <c r="AE23" s="40"/>
      <c r="AF23" s="39"/>
      <c r="AG23" s="39"/>
      <c r="AH23" s="40"/>
      <c r="AI23" s="135" t="s">
        <v>1</v>
      </c>
      <c r="AJ23" s="128" t="s">
        <v>51</v>
      </c>
      <c r="AK23" s="128" t="s">
        <v>51</v>
      </c>
      <c r="AL23" s="39"/>
      <c r="AM23" s="39"/>
      <c r="AO23" s="40"/>
      <c r="AP23" s="135" t="s">
        <v>1</v>
      </c>
      <c r="AQ23" s="136" t="s">
        <v>29</v>
      </c>
      <c r="AR23" s="136" t="s">
        <v>52</v>
      </c>
      <c r="AS23" s="128" t="s">
        <v>48</v>
      </c>
      <c r="AW23" s="40"/>
      <c r="AX23" s="39"/>
      <c r="AY23" s="129"/>
      <c r="AZ23" s="39"/>
    </row>
    <row r="24" spans="1:77" s="38" customFormat="1" x14ac:dyDescent="0.35">
      <c r="A24" s="130"/>
      <c r="B24" s="131"/>
      <c r="C24" s="131"/>
      <c r="E24" s="40"/>
      <c r="F24" s="39"/>
      <c r="G24" s="137"/>
      <c r="H24" s="131"/>
      <c r="I24" s="131"/>
      <c r="J24" s="39"/>
      <c r="K24" s="39"/>
      <c r="M24" s="40"/>
      <c r="N24" s="137"/>
      <c r="O24" s="131"/>
      <c r="P24" s="131"/>
      <c r="Q24" s="40"/>
      <c r="R24" s="39"/>
      <c r="S24" s="39"/>
      <c r="U24" s="40"/>
      <c r="V24" s="39"/>
      <c r="W24" s="39"/>
      <c r="Y24" s="40"/>
      <c r="Z24" s="39"/>
      <c r="AA24" s="39"/>
      <c r="AB24" s="40"/>
      <c r="AC24" s="39"/>
      <c r="AD24" s="39"/>
      <c r="AE24" s="39"/>
      <c r="AG24" s="40"/>
      <c r="AH24" s="39"/>
      <c r="AI24" s="137"/>
      <c r="AJ24" s="131"/>
      <c r="AK24" s="131"/>
      <c r="AL24" s="39"/>
      <c r="AM24" s="39"/>
      <c r="AO24" s="40"/>
      <c r="AP24" s="137"/>
      <c r="AQ24" s="131"/>
      <c r="AR24" s="138"/>
      <c r="AS24" s="131"/>
      <c r="AT24" s="39"/>
      <c r="AU24" s="39"/>
      <c r="AV24" s="40"/>
      <c r="AW24" s="134"/>
      <c r="AX24" s="39"/>
      <c r="AY24" s="129"/>
      <c r="AZ24" s="39"/>
    </row>
    <row r="25" spans="1:77" s="38" customFormat="1" x14ac:dyDescent="0.35">
      <c r="A25" s="40"/>
      <c r="B25" s="39"/>
      <c r="C25" s="39"/>
      <c r="G25" s="40"/>
      <c r="H25" s="39"/>
      <c r="I25" s="39"/>
      <c r="N25" s="40"/>
      <c r="O25" s="39"/>
      <c r="P25" s="39"/>
      <c r="U25" s="40"/>
      <c r="V25" s="39"/>
      <c r="W25" s="39"/>
      <c r="AB25" s="40"/>
      <c r="AC25" s="39"/>
      <c r="AD25" s="39"/>
      <c r="AI25" s="40"/>
      <c r="AJ25" s="39"/>
      <c r="AK25" s="39"/>
      <c r="AP25" s="139"/>
      <c r="AQ25" s="129"/>
      <c r="AR25" s="129"/>
      <c r="AS25" s="39"/>
      <c r="AW25" s="40"/>
      <c r="AX25" s="39"/>
      <c r="AY25" s="129"/>
      <c r="AZ25" s="39"/>
    </row>
    <row r="26" spans="1:77" s="38" customFormat="1" x14ac:dyDescent="0.35">
      <c r="A26" s="40"/>
      <c r="B26" s="39"/>
      <c r="C26" s="39"/>
      <c r="G26" s="40"/>
      <c r="H26" s="39"/>
      <c r="I26" s="39"/>
      <c r="N26" s="40"/>
      <c r="O26" s="39"/>
      <c r="P26" s="39"/>
      <c r="U26" s="40"/>
      <c r="V26" s="39"/>
      <c r="W26" s="39"/>
      <c r="AB26" s="40"/>
      <c r="AC26" s="39"/>
      <c r="AD26" s="39"/>
      <c r="AI26" s="40"/>
      <c r="AJ26" s="39"/>
      <c r="AK26" s="39"/>
      <c r="AP26" s="139"/>
      <c r="AQ26" s="129"/>
      <c r="AR26" s="129"/>
      <c r="AS26" s="129"/>
      <c r="AW26" s="40"/>
      <c r="AX26" s="39"/>
      <c r="AY26" s="129"/>
      <c r="AZ26" s="39"/>
    </row>
    <row r="27" spans="1:77" s="38" customFormat="1" x14ac:dyDescent="0.35">
      <c r="A27" s="40"/>
      <c r="B27" s="39"/>
      <c r="C27" s="39"/>
      <c r="G27" s="40"/>
      <c r="H27" s="39"/>
      <c r="I27" s="39"/>
      <c r="N27" s="40"/>
      <c r="O27" s="39"/>
      <c r="P27" s="39"/>
      <c r="U27" s="40"/>
      <c r="V27" s="39"/>
      <c r="W27" s="39"/>
      <c r="AB27" s="40"/>
      <c r="AC27" s="39"/>
      <c r="AD27" s="39"/>
      <c r="AI27" s="40"/>
      <c r="AJ27" s="39"/>
      <c r="AK27" s="39"/>
      <c r="AP27" s="40"/>
      <c r="AQ27" s="39"/>
      <c r="AR27" s="39"/>
      <c r="AS27" s="39"/>
      <c r="AW27" s="40"/>
      <c r="AX27" s="39"/>
      <c r="AY27" s="39"/>
      <c r="AZ27" s="39"/>
    </row>
    <row r="28" spans="1:77" s="38" customFormat="1" x14ac:dyDescent="0.35">
      <c r="A28" s="41"/>
      <c r="B28" s="41"/>
      <c r="C28" s="41"/>
      <c r="G28" s="41"/>
      <c r="H28" s="41"/>
      <c r="I28" s="41"/>
      <c r="N28" s="41"/>
      <c r="O28" s="41"/>
      <c r="P28" s="41"/>
      <c r="U28" s="41"/>
      <c r="V28" s="41"/>
      <c r="W28" s="41"/>
      <c r="AB28" s="41"/>
      <c r="AC28" s="41"/>
      <c r="AD28" s="41"/>
      <c r="AI28" s="41"/>
      <c r="AJ28" s="41"/>
      <c r="AK28" s="41"/>
      <c r="AP28" s="41"/>
      <c r="AQ28" s="41"/>
      <c r="AR28" s="41"/>
      <c r="AS28" s="41"/>
      <c r="AW28" s="41"/>
      <c r="AX28" s="41"/>
      <c r="AY28" s="41"/>
      <c r="AZ28" s="41"/>
    </row>
    <row r="29" spans="1:77" s="4" customFormat="1" ht="16" thickBot="1" x14ac:dyDescent="0.4">
      <c r="A29" s="36" t="str">
        <f>'[1]Cycle Précédent'!C31</f>
        <v>Site 2</v>
      </c>
      <c r="B29" s="37"/>
      <c r="C29" s="37"/>
      <c r="D29" s="37"/>
      <c r="E29" s="37"/>
      <c r="F29" s="37"/>
      <c r="G29" s="36" t="str">
        <f>$A$29</f>
        <v>Site 2</v>
      </c>
      <c r="H29" s="37"/>
      <c r="I29" s="37"/>
      <c r="J29" s="37"/>
      <c r="K29" s="37"/>
      <c r="L29" s="37"/>
      <c r="M29" s="37"/>
      <c r="N29" s="36" t="str">
        <f>$A$29</f>
        <v>Site 2</v>
      </c>
      <c r="O29" s="37"/>
      <c r="P29" s="37"/>
      <c r="Q29" s="37"/>
      <c r="R29" s="37"/>
      <c r="S29" s="37"/>
      <c r="T29" s="37"/>
      <c r="U29" s="36"/>
      <c r="V29" s="37"/>
      <c r="W29" s="37"/>
      <c r="X29" s="37"/>
      <c r="Y29" s="37"/>
      <c r="Z29" s="37"/>
      <c r="AA29" s="37"/>
      <c r="AB29" s="36"/>
      <c r="AC29" s="37"/>
      <c r="AD29" s="37"/>
      <c r="AE29" s="37"/>
      <c r="AF29" s="37"/>
      <c r="AG29" s="37"/>
      <c r="AH29" s="37"/>
      <c r="AI29" s="36" t="str">
        <f>$A$29</f>
        <v>Site 2</v>
      </c>
      <c r="AJ29" s="37"/>
      <c r="AK29" s="37"/>
      <c r="AL29" s="37"/>
      <c r="AM29" s="37"/>
      <c r="AN29" s="37"/>
      <c r="AO29" s="37"/>
      <c r="AP29" s="36" t="str">
        <f>$A$29</f>
        <v>Site 2</v>
      </c>
      <c r="AQ29" s="37"/>
      <c r="AR29" s="37"/>
      <c r="AS29" s="37"/>
      <c r="AT29" s="37"/>
      <c r="AU29" s="37"/>
      <c r="AV29" s="37"/>
      <c r="AW29" s="36" t="str">
        <f>$A$29</f>
        <v>Site 2</v>
      </c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</row>
    <row r="30" spans="1:77" s="38" customFormat="1" x14ac:dyDescent="0.35">
      <c r="A30" s="120"/>
      <c r="B30" s="158" t="s">
        <v>149</v>
      </c>
      <c r="C30" s="122"/>
      <c r="G30" s="120"/>
      <c r="H30" s="121" t="s">
        <v>2</v>
      </c>
      <c r="I30" s="122"/>
      <c r="N30" s="120"/>
      <c r="O30" s="121" t="s">
        <v>2</v>
      </c>
      <c r="P30" s="122"/>
      <c r="U30" s="42"/>
      <c r="V30" s="43"/>
      <c r="W30" s="44"/>
      <c r="AB30" s="42"/>
      <c r="AC30" s="43"/>
      <c r="AD30" s="44"/>
      <c r="AI30" s="120"/>
      <c r="AJ30" s="158" t="s">
        <v>149</v>
      </c>
      <c r="AK30" s="122"/>
      <c r="AP30" s="120"/>
      <c r="AQ30" s="121"/>
      <c r="AR30" s="158" t="s">
        <v>150</v>
      </c>
      <c r="AS30" s="122"/>
      <c r="AW30" s="120"/>
      <c r="AX30" s="158" t="s">
        <v>151</v>
      </c>
      <c r="AY30" s="122"/>
      <c r="AZ30" s="44"/>
    </row>
    <row r="31" spans="1:77" s="38" customFormat="1" x14ac:dyDescent="0.35">
      <c r="A31" s="159" t="s">
        <v>152</v>
      </c>
      <c r="B31" s="123" t="s">
        <v>53</v>
      </c>
      <c r="C31" s="123" t="s">
        <v>1</v>
      </c>
      <c r="D31" s="45"/>
      <c r="G31" s="159" t="s">
        <v>153</v>
      </c>
      <c r="H31" s="123" t="s">
        <v>54</v>
      </c>
      <c r="I31" s="123" t="s">
        <v>1</v>
      </c>
      <c r="J31" s="45"/>
      <c r="N31" s="159" t="s">
        <v>153</v>
      </c>
      <c r="O31" s="123" t="s">
        <v>4</v>
      </c>
      <c r="P31" s="123" t="s">
        <v>1</v>
      </c>
      <c r="Q31" s="45"/>
      <c r="U31" s="40"/>
      <c r="V31" s="45"/>
      <c r="W31" s="45"/>
      <c r="X31" s="45"/>
      <c r="AB31" s="40"/>
      <c r="AC31" s="45"/>
      <c r="AD31" s="45"/>
      <c r="AE31" s="45"/>
      <c r="AI31" s="159" t="s">
        <v>152</v>
      </c>
      <c r="AJ31" s="123" t="s">
        <v>3</v>
      </c>
      <c r="AK31" s="123" t="s">
        <v>1</v>
      </c>
      <c r="AL31" s="45"/>
      <c r="AP31" s="159" t="s">
        <v>152</v>
      </c>
      <c r="AQ31" s="123" t="s">
        <v>5</v>
      </c>
      <c r="AR31" s="123" t="s">
        <v>3</v>
      </c>
      <c r="AS31" s="123" t="s">
        <v>1</v>
      </c>
      <c r="AT31" s="45"/>
      <c r="AW31" s="159" t="s">
        <v>154</v>
      </c>
      <c r="AX31" s="123" t="s">
        <v>3</v>
      </c>
      <c r="AY31" s="123" t="s">
        <v>1</v>
      </c>
      <c r="AZ31" s="45"/>
      <c r="BA31" s="45"/>
    </row>
    <row r="32" spans="1:77" s="38" customFormat="1" x14ac:dyDescent="0.35">
      <c r="A32" s="45" t="s">
        <v>6</v>
      </c>
      <c r="B32" s="123" t="s">
        <v>7</v>
      </c>
      <c r="C32" s="123" t="s">
        <v>7</v>
      </c>
      <c r="D32" s="45"/>
      <c r="G32" s="45" t="s">
        <v>6</v>
      </c>
      <c r="H32" s="123" t="s">
        <v>7</v>
      </c>
      <c r="I32" s="123" t="s">
        <v>7</v>
      </c>
      <c r="J32" s="45"/>
      <c r="N32" s="45" t="s">
        <v>6</v>
      </c>
      <c r="O32" s="123" t="s">
        <v>7</v>
      </c>
      <c r="P32" s="123" t="s">
        <v>7</v>
      </c>
      <c r="Q32" s="45"/>
      <c r="U32" s="45"/>
      <c r="V32" s="45"/>
      <c r="W32" s="45"/>
      <c r="X32" s="45"/>
      <c r="AB32" s="45"/>
      <c r="AC32" s="45"/>
      <c r="AD32" s="45"/>
      <c r="AE32" s="45"/>
      <c r="AI32" s="45" t="s">
        <v>6</v>
      </c>
      <c r="AJ32" s="123" t="s">
        <v>7</v>
      </c>
      <c r="AK32" s="123" t="s">
        <v>7</v>
      </c>
      <c r="AL32" s="45"/>
      <c r="AP32" s="45" t="s">
        <v>6</v>
      </c>
      <c r="AQ32" s="123" t="s">
        <v>7</v>
      </c>
      <c r="AR32" s="123" t="s">
        <v>7</v>
      </c>
      <c r="AS32" s="123" t="s">
        <v>7</v>
      </c>
      <c r="AT32" s="45"/>
      <c r="AW32" s="45" t="s">
        <v>6</v>
      </c>
      <c r="AX32" s="123" t="s">
        <v>7</v>
      </c>
      <c r="AY32" s="123" t="s">
        <v>7</v>
      </c>
      <c r="AZ32" s="45"/>
      <c r="BA32" s="45"/>
    </row>
    <row r="33" spans="1:52" s="38" customFormat="1" x14ac:dyDescent="0.35">
      <c r="A33" s="124" t="s">
        <v>55</v>
      </c>
      <c r="B33" s="125" t="s">
        <v>9</v>
      </c>
      <c r="C33" s="125" t="s">
        <v>9</v>
      </c>
      <c r="G33" s="124" t="s">
        <v>55</v>
      </c>
      <c r="H33" s="125" t="s">
        <v>23</v>
      </c>
      <c r="I33" s="125" t="s">
        <v>23</v>
      </c>
      <c r="N33" s="124" t="s">
        <v>8</v>
      </c>
      <c r="O33" s="125" t="s">
        <v>11</v>
      </c>
      <c r="P33" s="125" t="s">
        <v>11</v>
      </c>
      <c r="U33" s="40"/>
      <c r="V33" s="39"/>
      <c r="W33" s="39"/>
      <c r="AB33" s="40"/>
      <c r="AC33" s="39"/>
      <c r="AD33" s="39"/>
      <c r="AI33" s="124" t="s">
        <v>8</v>
      </c>
      <c r="AJ33" s="125" t="s">
        <v>12</v>
      </c>
      <c r="AK33" s="125" t="s">
        <v>12</v>
      </c>
      <c r="AP33" s="124" t="s">
        <v>8</v>
      </c>
      <c r="AQ33" s="125" t="s">
        <v>13</v>
      </c>
      <c r="AR33" s="125" t="s">
        <v>9</v>
      </c>
      <c r="AS33" s="125" t="s">
        <v>9</v>
      </c>
      <c r="AW33" s="124" t="s">
        <v>8</v>
      </c>
      <c r="AX33" s="126" t="s">
        <v>12</v>
      </c>
      <c r="AY33" s="126" t="s">
        <v>12</v>
      </c>
      <c r="AZ33" s="39"/>
    </row>
    <row r="34" spans="1:52" s="38" customFormat="1" ht="15" thickBot="1" x14ac:dyDescent="0.4">
      <c r="A34" s="40" t="s">
        <v>56</v>
      </c>
      <c r="B34" s="39" t="s">
        <v>27</v>
      </c>
      <c r="C34" s="39" t="s">
        <v>27</v>
      </c>
      <c r="G34" s="127" t="s">
        <v>56</v>
      </c>
      <c r="H34" s="128" t="s">
        <v>18</v>
      </c>
      <c r="I34" s="128" t="s">
        <v>18</v>
      </c>
      <c r="N34" s="40" t="s">
        <v>14</v>
      </c>
      <c r="O34" s="39" t="s">
        <v>15</v>
      </c>
      <c r="P34" s="39" t="s">
        <v>15</v>
      </c>
      <c r="U34" s="40"/>
      <c r="V34" s="39"/>
      <c r="W34" s="39"/>
      <c r="AB34" s="40"/>
      <c r="AC34" s="39"/>
      <c r="AD34" s="39"/>
      <c r="AI34" s="127" t="s">
        <v>14</v>
      </c>
      <c r="AJ34" s="128" t="s">
        <v>16</v>
      </c>
      <c r="AK34" s="128" t="s">
        <v>16</v>
      </c>
      <c r="AP34" s="40" t="s">
        <v>14</v>
      </c>
      <c r="AQ34" s="39" t="s">
        <v>10</v>
      </c>
      <c r="AR34" s="39" t="s">
        <v>17</v>
      </c>
      <c r="AS34" s="39" t="s">
        <v>9</v>
      </c>
      <c r="AW34" s="40" t="s">
        <v>14</v>
      </c>
      <c r="AX34" s="129" t="s">
        <v>18</v>
      </c>
      <c r="AY34" s="129" t="s">
        <v>18</v>
      </c>
      <c r="AZ34" s="39"/>
    </row>
    <row r="35" spans="1:52" s="38" customFormat="1" ht="15" thickBot="1" x14ac:dyDescent="0.4">
      <c r="A35" s="40" t="s">
        <v>57</v>
      </c>
      <c r="B35" s="39" t="s">
        <v>9</v>
      </c>
      <c r="C35" s="39" t="s">
        <v>9</v>
      </c>
      <c r="G35" s="132" t="s">
        <v>58</v>
      </c>
      <c r="H35" s="133" t="s">
        <v>23</v>
      </c>
      <c r="I35" s="133" t="s">
        <v>23</v>
      </c>
      <c r="N35" s="127" t="s">
        <v>19</v>
      </c>
      <c r="O35" s="128" t="s">
        <v>21</v>
      </c>
      <c r="P35" s="128" t="s">
        <v>21</v>
      </c>
      <c r="U35" s="40"/>
      <c r="V35" s="39"/>
      <c r="W35" s="39"/>
      <c r="AB35" s="40"/>
      <c r="AC35" s="39"/>
      <c r="AD35" s="39"/>
      <c r="AI35" s="130" t="s">
        <v>19</v>
      </c>
      <c r="AJ35" s="131" t="s">
        <v>20</v>
      </c>
      <c r="AK35" s="131" t="s">
        <v>20</v>
      </c>
      <c r="AP35" s="127" t="s">
        <v>19</v>
      </c>
      <c r="AQ35" s="128" t="s">
        <v>13</v>
      </c>
      <c r="AR35" s="128" t="s">
        <v>17</v>
      </c>
      <c r="AS35" s="39" t="s">
        <v>17</v>
      </c>
      <c r="AW35" s="40" t="s">
        <v>19</v>
      </c>
      <c r="AX35" s="129" t="s">
        <v>18</v>
      </c>
      <c r="AY35" s="129" t="s">
        <v>18</v>
      </c>
      <c r="AZ35" s="39"/>
    </row>
    <row r="36" spans="1:52" s="38" customFormat="1" ht="15" thickBot="1" x14ac:dyDescent="0.4">
      <c r="A36" s="127" t="s">
        <v>58</v>
      </c>
      <c r="B36" s="128" t="s">
        <v>27</v>
      </c>
      <c r="C36" s="128" t="s">
        <v>27</v>
      </c>
      <c r="G36" s="132" t="s">
        <v>59</v>
      </c>
      <c r="H36" s="133" t="s">
        <v>23</v>
      </c>
      <c r="I36" s="133" t="s">
        <v>23</v>
      </c>
      <c r="N36" s="132" t="s">
        <v>22</v>
      </c>
      <c r="O36" s="133" t="s">
        <v>15</v>
      </c>
      <c r="P36" s="133" t="s">
        <v>15</v>
      </c>
      <c r="U36" s="40"/>
      <c r="V36" s="39"/>
      <c r="W36" s="39"/>
      <c r="AB36" s="40"/>
      <c r="AC36" s="39"/>
      <c r="AD36" s="39"/>
      <c r="AI36" s="127" t="s">
        <v>22</v>
      </c>
      <c r="AJ36" s="128" t="s">
        <v>23</v>
      </c>
      <c r="AK36" s="128" t="s">
        <v>23</v>
      </c>
      <c r="AP36" s="132" t="s">
        <v>22</v>
      </c>
      <c r="AQ36" s="133" t="s">
        <v>13</v>
      </c>
      <c r="AR36" s="133" t="s">
        <v>9</v>
      </c>
      <c r="AS36" s="128" t="s">
        <v>9</v>
      </c>
      <c r="AW36" s="40" t="s">
        <v>22</v>
      </c>
      <c r="AX36" s="129" t="s">
        <v>18</v>
      </c>
      <c r="AY36" s="129" t="s">
        <v>18</v>
      </c>
      <c r="AZ36" s="39"/>
    </row>
    <row r="37" spans="1:52" s="38" customFormat="1" ht="15" thickBot="1" x14ac:dyDescent="0.4">
      <c r="A37" s="132" t="s">
        <v>59</v>
      </c>
      <c r="B37" s="133" t="s">
        <v>27</v>
      </c>
      <c r="C37" s="133" t="s">
        <v>27</v>
      </c>
      <c r="G37" s="132" t="s">
        <v>60</v>
      </c>
      <c r="H37" s="133" t="s">
        <v>35</v>
      </c>
      <c r="I37" s="133" t="s">
        <v>35</v>
      </c>
      <c r="N37" s="130" t="s">
        <v>24</v>
      </c>
      <c r="O37" s="131" t="s">
        <v>25</v>
      </c>
      <c r="P37" s="131" t="s">
        <v>25</v>
      </c>
      <c r="U37" s="40"/>
      <c r="V37" s="39"/>
      <c r="W37" s="39"/>
      <c r="AB37" s="40"/>
      <c r="AC37" s="39"/>
      <c r="AD37" s="39"/>
      <c r="AI37" s="130" t="s">
        <v>24</v>
      </c>
      <c r="AJ37" s="131" t="s">
        <v>12</v>
      </c>
      <c r="AK37" s="131" t="s">
        <v>12</v>
      </c>
      <c r="AP37" s="130" t="s">
        <v>24</v>
      </c>
      <c r="AQ37" s="131" t="s">
        <v>10</v>
      </c>
      <c r="AR37" s="131" t="s">
        <v>17</v>
      </c>
      <c r="AS37" s="131" t="s">
        <v>9</v>
      </c>
      <c r="AW37" s="40" t="s">
        <v>24</v>
      </c>
      <c r="AX37" s="129" t="s">
        <v>10</v>
      </c>
      <c r="AY37" s="129" t="s">
        <v>10</v>
      </c>
      <c r="AZ37" s="39"/>
    </row>
    <row r="38" spans="1:52" s="38" customFormat="1" ht="15" thickBot="1" x14ac:dyDescent="0.4">
      <c r="A38" s="132" t="s">
        <v>60</v>
      </c>
      <c r="B38" s="133" t="s">
        <v>9</v>
      </c>
      <c r="C38" s="133" t="s">
        <v>9</v>
      </c>
      <c r="G38" s="130" t="s">
        <v>62</v>
      </c>
      <c r="H38" s="131" t="s">
        <v>12</v>
      </c>
      <c r="I38" s="131" t="s">
        <v>12</v>
      </c>
      <c r="N38" s="40" t="s">
        <v>26</v>
      </c>
      <c r="O38" s="39" t="s">
        <v>21</v>
      </c>
      <c r="P38" s="39" t="s">
        <v>21</v>
      </c>
      <c r="U38" s="40"/>
      <c r="V38" s="39"/>
      <c r="W38" s="39"/>
      <c r="AB38" s="40"/>
      <c r="AC38" s="39"/>
      <c r="AD38" s="39"/>
      <c r="AI38" s="40" t="s">
        <v>26</v>
      </c>
      <c r="AJ38" s="39" t="s">
        <v>23</v>
      </c>
      <c r="AK38" s="39" t="s">
        <v>23</v>
      </c>
      <c r="AP38" s="40" t="s">
        <v>26</v>
      </c>
      <c r="AQ38" s="39" t="s">
        <v>13</v>
      </c>
      <c r="AR38" s="39" t="s">
        <v>27</v>
      </c>
      <c r="AS38" s="39" t="s">
        <v>27</v>
      </c>
      <c r="AW38" s="40" t="s">
        <v>26</v>
      </c>
      <c r="AX38" s="129" t="s">
        <v>18</v>
      </c>
      <c r="AY38" s="129" t="s">
        <v>18</v>
      </c>
      <c r="AZ38" s="39"/>
    </row>
    <row r="39" spans="1:52" s="38" customFormat="1" ht="15" thickBot="1" x14ac:dyDescent="0.4">
      <c r="A39" s="130" t="s">
        <v>62</v>
      </c>
      <c r="B39" s="131" t="s">
        <v>9</v>
      </c>
      <c r="C39" s="131" t="s">
        <v>9</v>
      </c>
      <c r="G39" s="40" t="s">
        <v>61</v>
      </c>
      <c r="H39" s="39" t="s">
        <v>12</v>
      </c>
      <c r="I39" s="39" t="s">
        <v>12</v>
      </c>
      <c r="N39" s="127" t="s">
        <v>28</v>
      </c>
      <c r="O39" s="128" t="s">
        <v>15</v>
      </c>
      <c r="P39" s="128" t="s">
        <v>15</v>
      </c>
      <c r="U39" s="40"/>
      <c r="V39" s="39"/>
      <c r="W39" s="39"/>
      <c r="AB39" s="40"/>
      <c r="AC39" s="39"/>
      <c r="AD39" s="39"/>
      <c r="AI39" s="127" t="s">
        <v>28</v>
      </c>
      <c r="AJ39" s="128" t="s">
        <v>29</v>
      </c>
      <c r="AK39" s="128" t="s">
        <v>29</v>
      </c>
      <c r="AP39" s="127" t="s">
        <v>28</v>
      </c>
      <c r="AQ39" s="128" t="s">
        <v>13</v>
      </c>
      <c r="AR39" s="128" t="s">
        <v>9</v>
      </c>
      <c r="AS39" s="128" t="s">
        <v>9</v>
      </c>
      <c r="AW39" s="40" t="s">
        <v>28</v>
      </c>
      <c r="AX39" s="39" t="s">
        <v>10</v>
      </c>
      <c r="AY39" s="129" t="s">
        <v>10</v>
      </c>
      <c r="AZ39" s="39"/>
    </row>
    <row r="40" spans="1:52" s="38" customFormat="1" ht="15" thickBot="1" x14ac:dyDescent="0.4">
      <c r="A40" s="127" t="s">
        <v>65</v>
      </c>
      <c r="B40" s="128" t="s">
        <v>9</v>
      </c>
      <c r="C40" s="128" t="s">
        <v>9</v>
      </c>
      <c r="G40" s="127" t="s">
        <v>63</v>
      </c>
      <c r="H40" s="128" t="s">
        <v>10</v>
      </c>
      <c r="I40" s="128" t="s">
        <v>10</v>
      </c>
      <c r="N40" s="130" t="s">
        <v>30</v>
      </c>
      <c r="O40" s="131" t="s">
        <v>31</v>
      </c>
      <c r="P40" s="131" t="s">
        <v>31</v>
      </c>
      <c r="U40" s="40"/>
      <c r="V40" s="39"/>
      <c r="W40" s="39"/>
      <c r="AB40" s="40"/>
      <c r="AC40" s="39"/>
      <c r="AD40" s="39"/>
      <c r="AI40" s="130" t="s">
        <v>30</v>
      </c>
      <c r="AJ40" s="131" t="s">
        <v>32</v>
      </c>
      <c r="AK40" s="131" t="s">
        <v>32</v>
      </c>
      <c r="AP40" s="130" t="s">
        <v>30</v>
      </c>
      <c r="AQ40" s="131" t="s">
        <v>13</v>
      </c>
      <c r="AR40" s="131" t="s">
        <v>9</v>
      </c>
      <c r="AS40" s="131" t="s">
        <v>9</v>
      </c>
      <c r="AW40" s="40" t="s">
        <v>30</v>
      </c>
      <c r="AX40" s="39" t="s">
        <v>18</v>
      </c>
      <c r="AY40" s="129" t="s">
        <v>18</v>
      </c>
      <c r="AZ40" s="39"/>
    </row>
    <row r="41" spans="1:52" s="38" customFormat="1" ht="15" thickBot="1" x14ac:dyDescent="0.4">
      <c r="A41" s="130" t="s">
        <v>61</v>
      </c>
      <c r="B41" s="131" t="s">
        <v>67</v>
      </c>
      <c r="C41" s="131" t="s">
        <v>67</v>
      </c>
      <c r="G41" s="132" t="s">
        <v>64</v>
      </c>
      <c r="H41" s="133" t="s">
        <v>12</v>
      </c>
      <c r="I41" s="133" t="s">
        <v>12</v>
      </c>
      <c r="N41" s="127" t="s">
        <v>33</v>
      </c>
      <c r="O41" s="128" t="s">
        <v>34</v>
      </c>
      <c r="P41" s="128" t="s">
        <v>34</v>
      </c>
      <c r="U41" s="40"/>
      <c r="V41" s="39"/>
      <c r="W41" s="39"/>
      <c r="AB41" s="40"/>
      <c r="AC41" s="39"/>
      <c r="AD41" s="39"/>
      <c r="AI41" s="40" t="s">
        <v>33</v>
      </c>
      <c r="AJ41" s="39" t="s">
        <v>35</v>
      </c>
      <c r="AK41" s="39" t="s">
        <v>35</v>
      </c>
      <c r="AP41" s="127" t="s">
        <v>33</v>
      </c>
      <c r="AQ41" s="128" t="s">
        <v>13</v>
      </c>
      <c r="AR41" s="128" t="s">
        <v>9</v>
      </c>
      <c r="AS41" s="128" t="s">
        <v>9</v>
      </c>
      <c r="AW41" s="40" t="s">
        <v>33</v>
      </c>
      <c r="AX41" s="39" t="s">
        <v>10</v>
      </c>
      <c r="AY41" s="129" t="s">
        <v>10</v>
      </c>
      <c r="AZ41" s="39"/>
    </row>
    <row r="42" spans="1:52" s="38" customFormat="1" x14ac:dyDescent="0.35">
      <c r="A42" s="40" t="s">
        <v>63</v>
      </c>
      <c r="B42" s="39" t="s">
        <v>9</v>
      </c>
      <c r="C42" s="39" t="s">
        <v>9</v>
      </c>
      <c r="G42" s="130" t="s">
        <v>66</v>
      </c>
      <c r="H42" s="131" t="s">
        <v>32</v>
      </c>
      <c r="I42" s="131" t="s">
        <v>32</v>
      </c>
      <c r="N42" s="130" t="s">
        <v>36</v>
      </c>
      <c r="O42" s="131" t="s">
        <v>37</v>
      </c>
      <c r="P42" s="131" t="s">
        <v>37</v>
      </c>
      <c r="U42" s="40"/>
      <c r="V42" s="39"/>
      <c r="W42" s="39"/>
      <c r="AB42" s="40"/>
      <c r="AC42" s="39"/>
      <c r="AD42" s="39"/>
      <c r="AI42" s="40" t="s">
        <v>36</v>
      </c>
      <c r="AJ42" s="39" t="s">
        <v>9</v>
      </c>
      <c r="AK42" s="39" t="s">
        <v>9</v>
      </c>
      <c r="AP42" s="130" t="s">
        <v>36</v>
      </c>
      <c r="AQ42" s="131" t="s">
        <v>18</v>
      </c>
      <c r="AR42" s="131" t="s">
        <v>38</v>
      </c>
      <c r="AS42" s="131" t="s">
        <v>9</v>
      </c>
      <c r="AW42" s="40" t="s">
        <v>36</v>
      </c>
      <c r="AX42" s="39" t="s">
        <v>12</v>
      </c>
      <c r="AY42" s="129" t="s">
        <v>12</v>
      </c>
      <c r="AZ42" s="39"/>
    </row>
    <row r="43" spans="1:52" s="38" customFormat="1" x14ac:dyDescent="0.35">
      <c r="A43" s="40" t="s">
        <v>64</v>
      </c>
      <c r="B43" s="39" t="s">
        <v>9</v>
      </c>
      <c r="C43" s="39" t="s">
        <v>9</v>
      </c>
      <c r="G43" s="40" t="s">
        <v>70</v>
      </c>
      <c r="H43" s="39" t="s">
        <v>20</v>
      </c>
      <c r="I43" s="39" t="s">
        <v>20</v>
      </c>
      <c r="N43" s="134" t="s">
        <v>39</v>
      </c>
      <c r="O43" s="39" t="s">
        <v>40</v>
      </c>
      <c r="P43" s="39" t="s">
        <v>40</v>
      </c>
      <c r="Q43" s="39"/>
      <c r="R43" s="39"/>
      <c r="S43" s="40"/>
      <c r="T43" s="39"/>
      <c r="U43" s="134"/>
      <c r="V43" s="39"/>
      <c r="W43" s="39"/>
      <c r="X43" s="39"/>
      <c r="Y43" s="40"/>
      <c r="Z43" s="39"/>
      <c r="AA43" s="39"/>
      <c r="AB43" s="40"/>
      <c r="AC43" s="39"/>
      <c r="AD43" s="39"/>
      <c r="AE43" s="40"/>
      <c r="AF43" s="39"/>
      <c r="AG43" s="39"/>
      <c r="AH43" s="40"/>
      <c r="AI43" s="134" t="s">
        <v>39</v>
      </c>
      <c r="AJ43" s="39" t="s">
        <v>41</v>
      </c>
      <c r="AK43" s="39" t="s">
        <v>41</v>
      </c>
      <c r="AP43" s="134" t="s">
        <v>39</v>
      </c>
      <c r="AQ43" s="129" t="s">
        <v>13</v>
      </c>
      <c r="AR43" s="129" t="s">
        <v>27</v>
      </c>
      <c r="AS43" s="39" t="s">
        <v>27</v>
      </c>
      <c r="AW43" s="40" t="s">
        <v>39</v>
      </c>
      <c r="AX43" s="39" t="s">
        <v>18</v>
      </c>
      <c r="AY43" s="129" t="s">
        <v>18</v>
      </c>
      <c r="AZ43" s="39"/>
    </row>
    <row r="44" spans="1:52" s="38" customFormat="1" ht="15" thickBot="1" x14ac:dyDescent="0.4">
      <c r="A44" s="127" t="s">
        <v>66</v>
      </c>
      <c r="B44" s="128" t="s">
        <v>9</v>
      </c>
      <c r="C44" s="128" t="s">
        <v>9</v>
      </c>
      <c r="G44" s="127" t="s">
        <v>1</v>
      </c>
      <c r="H44" s="128" t="s">
        <v>71</v>
      </c>
      <c r="I44" s="128" t="s">
        <v>71</v>
      </c>
      <c r="N44" s="135" t="s">
        <v>42</v>
      </c>
      <c r="O44" s="128" t="s">
        <v>37</v>
      </c>
      <c r="P44" s="128" t="s">
        <v>37</v>
      </c>
      <c r="Q44" s="39"/>
      <c r="R44" s="39"/>
      <c r="S44" s="40"/>
      <c r="T44" s="39"/>
      <c r="U44" s="134"/>
      <c r="V44" s="39"/>
      <c r="W44" s="39"/>
      <c r="X44" s="39"/>
      <c r="Y44" s="40"/>
      <c r="Z44" s="39"/>
      <c r="AA44" s="39"/>
      <c r="AB44" s="40"/>
      <c r="AC44" s="39"/>
      <c r="AD44" s="39"/>
      <c r="AE44" s="40"/>
      <c r="AF44" s="39"/>
      <c r="AG44" s="39"/>
      <c r="AH44" s="40"/>
      <c r="AI44" s="135" t="s">
        <v>42</v>
      </c>
      <c r="AJ44" s="128" t="s">
        <v>32</v>
      </c>
      <c r="AK44" s="128" t="s">
        <v>32</v>
      </c>
      <c r="AP44" s="135" t="s">
        <v>42</v>
      </c>
      <c r="AQ44" s="136" t="s">
        <v>12</v>
      </c>
      <c r="AR44" s="136" t="s">
        <v>43</v>
      </c>
      <c r="AS44" s="128" t="s">
        <v>9</v>
      </c>
      <c r="AW44" s="40" t="s">
        <v>42</v>
      </c>
      <c r="AX44" s="39" t="s">
        <v>18</v>
      </c>
      <c r="AY44" s="129" t="s">
        <v>18</v>
      </c>
      <c r="AZ44" s="39"/>
    </row>
    <row r="45" spans="1:52" s="38" customFormat="1" x14ac:dyDescent="0.35">
      <c r="A45" s="130" t="s">
        <v>68</v>
      </c>
      <c r="B45" s="131" t="s">
        <v>9</v>
      </c>
      <c r="C45" s="131" t="s">
        <v>9</v>
      </c>
      <c r="G45" s="130"/>
      <c r="H45" s="131"/>
      <c r="I45" s="131"/>
      <c r="N45" s="137" t="s">
        <v>44</v>
      </c>
      <c r="O45" s="131" t="s">
        <v>21</v>
      </c>
      <c r="P45" s="131" t="s">
        <v>21</v>
      </c>
      <c r="Q45" s="39"/>
      <c r="R45" s="39"/>
      <c r="S45" s="40"/>
      <c r="T45" s="39"/>
      <c r="U45" s="134"/>
      <c r="V45" s="39"/>
      <c r="W45" s="39"/>
      <c r="X45" s="39"/>
      <c r="Y45" s="40"/>
      <c r="Z45" s="39"/>
      <c r="AA45" s="39"/>
      <c r="AB45" s="40"/>
      <c r="AC45" s="39"/>
      <c r="AD45" s="39"/>
      <c r="AE45" s="40"/>
      <c r="AF45" s="39"/>
      <c r="AG45" s="39"/>
      <c r="AH45" s="40"/>
      <c r="AI45" s="137" t="s">
        <v>44</v>
      </c>
      <c r="AJ45" s="131" t="s">
        <v>41</v>
      </c>
      <c r="AK45" s="131" t="s">
        <v>41</v>
      </c>
      <c r="AP45" s="137" t="s">
        <v>44</v>
      </c>
      <c r="AQ45" s="138" t="s">
        <v>10</v>
      </c>
      <c r="AR45" s="138" t="s">
        <v>17</v>
      </c>
      <c r="AS45" s="131" t="s">
        <v>9</v>
      </c>
      <c r="AW45" s="40" t="s">
        <v>44</v>
      </c>
      <c r="AX45" s="39" t="s">
        <v>18</v>
      </c>
      <c r="AY45" s="129" t="s">
        <v>18</v>
      </c>
      <c r="AZ45" s="39"/>
    </row>
    <row r="46" spans="1:52" s="38" customFormat="1" x14ac:dyDescent="0.35">
      <c r="A46" s="40" t="s">
        <v>69</v>
      </c>
      <c r="B46" s="39" t="s">
        <v>9</v>
      </c>
      <c r="C46" s="39" t="s">
        <v>9</v>
      </c>
      <c r="G46" s="40"/>
      <c r="H46" s="39"/>
      <c r="I46" s="39"/>
      <c r="N46" s="134" t="s">
        <v>45</v>
      </c>
      <c r="O46" s="39" t="s">
        <v>15</v>
      </c>
      <c r="P46" s="39" t="s">
        <v>15</v>
      </c>
      <c r="Q46" s="39"/>
      <c r="R46" s="39"/>
      <c r="S46" s="40"/>
      <c r="T46" s="39"/>
      <c r="U46" s="134"/>
      <c r="V46" s="39"/>
      <c r="W46" s="39"/>
      <c r="X46" s="39"/>
      <c r="Y46" s="40"/>
      <c r="Z46" s="39"/>
      <c r="AA46" s="39"/>
      <c r="AB46" s="40"/>
      <c r="AC46" s="39"/>
      <c r="AD46" s="39"/>
      <c r="AE46" s="40"/>
      <c r="AF46" s="39"/>
      <c r="AG46" s="39"/>
      <c r="AH46" s="40"/>
      <c r="AI46" s="134" t="s">
        <v>45</v>
      </c>
      <c r="AJ46" s="39" t="s">
        <v>12</v>
      </c>
      <c r="AK46" s="39" t="s">
        <v>12</v>
      </c>
      <c r="AP46" s="134" t="s">
        <v>45</v>
      </c>
      <c r="AQ46" s="129" t="s">
        <v>13</v>
      </c>
      <c r="AR46" s="129" t="s">
        <v>9</v>
      </c>
      <c r="AS46" s="39" t="s">
        <v>9</v>
      </c>
      <c r="AW46" s="127" t="s">
        <v>1</v>
      </c>
      <c r="AX46" s="128" t="s">
        <v>46</v>
      </c>
      <c r="AY46" s="136" t="s">
        <v>46</v>
      </c>
      <c r="AZ46" s="39"/>
    </row>
    <row r="47" spans="1:52" s="38" customFormat="1" x14ac:dyDescent="0.35">
      <c r="A47" s="40" t="s">
        <v>70</v>
      </c>
      <c r="B47" s="39" t="s">
        <v>17</v>
      </c>
      <c r="C47" s="39" t="s">
        <v>17</v>
      </c>
      <c r="G47" s="40"/>
      <c r="H47" s="39"/>
      <c r="I47" s="39"/>
      <c r="N47" s="134" t="s">
        <v>47</v>
      </c>
      <c r="O47" s="39" t="s">
        <v>37</v>
      </c>
      <c r="P47" s="39" t="s">
        <v>37</v>
      </c>
      <c r="Q47" s="39"/>
      <c r="R47" s="39"/>
      <c r="S47" s="40"/>
      <c r="T47" s="39"/>
      <c r="U47" s="134"/>
      <c r="V47" s="39"/>
      <c r="W47" s="39"/>
      <c r="X47" s="39"/>
      <c r="Y47" s="40"/>
      <c r="Z47" s="39"/>
      <c r="AA47" s="39"/>
      <c r="AB47" s="40"/>
      <c r="AC47" s="39"/>
      <c r="AD47" s="39"/>
      <c r="AE47" s="40"/>
      <c r="AF47" s="39"/>
      <c r="AG47" s="39"/>
      <c r="AH47" s="40"/>
      <c r="AI47" s="134" t="s">
        <v>47</v>
      </c>
      <c r="AJ47" s="39" t="s">
        <v>10</v>
      </c>
      <c r="AK47" s="39" t="s">
        <v>10</v>
      </c>
      <c r="AP47" s="134" t="s">
        <v>47</v>
      </c>
      <c r="AQ47" s="129" t="s">
        <v>10</v>
      </c>
      <c r="AR47" s="129" t="s">
        <v>9</v>
      </c>
      <c r="AS47" s="39" t="s">
        <v>27</v>
      </c>
      <c r="AW47" s="40"/>
      <c r="AX47" s="39"/>
      <c r="AY47" s="129"/>
      <c r="AZ47" s="39"/>
    </row>
    <row r="48" spans="1:52" s="38" customFormat="1" ht="15" thickBot="1" x14ac:dyDescent="0.4">
      <c r="A48" s="127" t="s">
        <v>1</v>
      </c>
      <c r="B48" s="128" t="s">
        <v>72</v>
      </c>
      <c r="C48" s="128" t="s">
        <v>72</v>
      </c>
      <c r="G48" s="40"/>
      <c r="H48" s="39"/>
      <c r="I48" s="39"/>
      <c r="N48" s="135" t="s">
        <v>1</v>
      </c>
      <c r="O48" s="128" t="s">
        <v>50</v>
      </c>
      <c r="P48" s="128" t="s">
        <v>50</v>
      </c>
      <c r="Q48" s="39"/>
      <c r="R48" s="39"/>
      <c r="S48" s="40"/>
      <c r="T48" s="39"/>
      <c r="U48" s="134"/>
      <c r="V48" s="39"/>
      <c r="W48" s="39"/>
      <c r="X48" s="39"/>
      <c r="Y48" s="40"/>
      <c r="Z48" s="39"/>
      <c r="AA48" s="39"/>
      <c r="AB48" s="40"/>
      <c r="AC48" s="39"/>
      <c r="AD48" s="39"/>
      <c r="AE48" s="40"/>
      <c r="AF48" s="39"/>
      <c r="AG48" s="39"/>
      <c r="AH48" s="40"/>
      <c r="AI48" s="135" t="s">
        <v>1</v>
      </c>
      <c r="AJ48" s="128" t="s">
        <v>51</v>
      </c>
      <c r="AK48" s="128" t="s">
        <v>51</v>
      </c>
      <c r="AP48" s="135" t="s">
        <v>1</v>
      </c>
      <c r="AQ48" s="136" t="s">
        <v>29</v>
      </c>
      <c r="AR48" s="136" t="s">
        <v>52</v>
      </c>
      <c r="AS48" s="128" t="s">
        <v>48</v>
      </c>
      <c r="AW48" s="40"/>
      <c r="AX48" s="39"/>
      <c r="AY48" s="129"/>
      <c r="AZ48" s="39"/>
    </row>
    <row r="49" spans="1:77" s="38" customFormat="1" x14ac:dyDescent="0.35">
      <c r="A49" s="130"/>
      <c r="B49" s="131"/>
      <c r="C49" s="131"/>
      <c r="G49" s="40"/>
      <c r="H49" s="39"/>
      <c r="I49" s="39"/>
      <c r="N49" s="130"/>
      <c r="O49" s="131"/>
      <c r="P49" s="131"/>
      <c r="U49" s="40"/>
      <c r="V49" s="39"/>
      <c r="W49" s="39"/>
      <c r="AB49" s="40"/>
      <c r="AC49" s="39"/>
      <c r="AD49" s="39"/>
      <c r="AI49" s="40"/>
      <c r="AJ49" s="39"/>
      <c r="AK49" s="39"/>
      <c r="AP49" s="142"/>
      <c r="AQ49" s="138"/>
      <c r="AR49" s="138"/>
      <c r="AS49" s="138"/>
      <c r="AW49" s="40"/>
      <c r="AX49" s="39"/>
      <c r="AY49" s="129"/>
      <c r="AZ49" s="39"/>
    </row>
    <row r="50" spans="1:77" s="38" customFormat="1" x14ac:dyDescent="0.35">
      <c r="A50" s="40"/>
      <c r="B50" s="39"/>
      <c r="C50" s="39"/>
      <c r="G50" s="40"/>
      <c r="H50" s="39"/>
      <c r="I50" s="39"/>
      <c r="N50" s="40"/>
      <c r="O50" s="39"/>
      <c r="P50" s="39"/>
      <c r="U50" s="40"/>
      <c r="V50" s="39"/>
      <c r="W50" s="39"/>
      <c r="AB50" s="40"/>
      <c r="AC50" s="39"/>
      <c r="AD50" s="39"/>
      <c r="AI50" s="40"/>
      <c r="AJ50" s="39"/>
      <c r="AK50" s="39"/>
      <c r="AP50" s="139"/>
      <c r="AQ50" s="129"/>
      <c r="AR50" s="129"/>
      <c r="AS50" s="129"/>
      <c r="AW50" s="40"/>
      <c r="AX50" s="39"/>
      <c r="AY50" s="129"/>
      <c r="AZ50" s="39"/>
    </row>
    <row r="51" spans="1:77" s="38" customFormat="1" x14ac:dyDescent="0.35">
      <c r="A51" s="40"/>
      <c r="B51" s="39"/>
      <c r="C51" s="39"/>
      <c r="G51" s="40"/>
      <c r="H51" s="39"/>
      <c r="I51" s="39"/>
      <c r="N51" s="40"/>
      <c r="O51" s="39"/>
      <c r="P51" s="39"/>
      <c r="U51" s="40"/>
      <c r="V51" s="39"/>
      <c r="W51" s="39"/>
      <c r="AB51" s="40"/>
      <c r="AC51" s="39"/>
      <c r="AD51" s="39"/>
      <c r="AI51" s="40"/>
      <c r="AJ51" s="39"/>
      <c r="AK51" s="39"/>
      <c r="AP51" s="139"/>
      <c r="AQ51" s="129"/>
      <c r="AR51" s="129"/>
      <c r="AS51" s="129"/>
      <c r="AW51" s="40"/>
      <c r="AX51" s="39"/>
      <c r="AY51" s="129"/>
      <c r="AZ51" s="39"/>
    </row>
    <row r="52" spans="1:77" s="38" customFormat="1" x14ac:dyDescent="0.35">
      <c r="A52" s="40"/>
      <c r="B52" s="39"/>
      <c r="C52" s="39"/>
      <c r="G52" s="40"/>
      <c r="H52" s="39"/>
      <c r="I52" s="39"/>
      <c r="N52" s="40"/>
      <c r="O52" s="39"/>
      <c r="P52" s="39"/>
      <c r="U52" s="40"/>
      <c r="V52" s="39"/>
      <c r="W52" s="39"/>
      <c r="AB52" s="40"/>
      <c r="AC52" s="39"/>
      <c r="AD52" s="39"/>
      <c r="AI52" s="40"/>
      <c r="AJ52" s="39"/>
      <c r="AK52" s="39"/>
      <c r="AP52" s="139"/>
      <c r="AQ52" s="129"/>
      <c r="AR52" s="129"/>
      <c r="AS52" s="129"/>
      <c r="AW52" s="40"/>
      <c r="AX52" s="39"/>
      <c r="AY52" s="129"/>
      <c r="AZ52" s="39"/>
    </row>
    <row r="53" spans="1:77" s="38" customFormat="1" x14ac:dyDescent="0.35">
      <c r="A53" s="40"/>
      <c r="B53" s="39"/>
      <c r="C53" s="39"/>
      <c r="G53" s="40"/>
      <c r="H53" s="39"/>
      <c r="I53" s="39"/>
      <c r="N53" s="40"/>
      <c r="O53" s="39"/>
      <c r="P53" s="39"/>
      <c r="U53" s="40"/>
      <c r="V53" s="39"/>
      <c r="W53" s="39"/>
      <c r="AB53" s="40"/>
      <c r="AC53" s="39"/>
      <c r="AD53" s="39"/>
      <c r="AI53" s="40"/>
      <c r="AJ53" s="39"/>
      <c r="AK53" s="39"/>
      <c r="AP53" s="139"/>
      <c r="AQ53" s="129"/>
      <c r="AR53" s="129"/>
      <c r="AS53" s="129"/>
      <c r="AW53" s="40"/>
      <c r="AX53" s="39"/>
      <c r="AY53" s="129"/>
      <c r="AZ53" s="39"/>
    </row>
    <row r="54" spans="1:77" s="4" customFormat="1" ht="16" thickBot="1" x14ac:dyDescent="0.4">
      <c r="A54" s="36" t="str">
        <f>'[1]Cycle Précédent'!B54</f>
        <v>Site 3</v>
      </c>
      <c r="B54" s="37"/>
      <c r="C54" s="37"/>
      <c r="D54" s="37"/>
      <c r="E54" s="37"/>
      <c r="F54" s="37"/>
      <c r="G54" s="36" t="str">
        <f>$A$54</f>
        <v>Site 3</v>
      </c>
      <c r="H54" s="37"/>
      <c r="I54" s="37"/>
      <c r="J54" s="37"/>
      <c r="K54" s="37"/>
      <c r="L54" s="37"/>
      <c r="M54" s="37"/>
      <c r="N54" s="36" t="str">
        <f>$A$54</f>
        <v>Site 3</v>
      </c>
      <c r="O54" s="37"/>
      <c r="P54" s="37"/>
      <c r="Q54" s="37"/>
      <c r="R54" s="37"/>
      <c r="S54" s="37"/>
      <c r="T54" s="37"/>
      <c r="U54" s="36"/>
      <c r="V54" s="37"/>
      <c r="W54" s="37"/>
      <c r="X54" s="37"/>
      <c r="Y54" s="37"/>
      <c r="Z54" s="37"/>
      <c r="AA54" s="37"/>
      <c r="AB54" s="36"/>
      <c r="AC54" s="37"/>
      <c r="AD54" s="37"/>
      <c r="AE54" s="37"/>
      <c r="AF54" s="37"/>
      <c r="AG54" s="37"/>
      <c r="AH54" s="37"/>
      <c r="AI54" s="36" t="str">
        <f>$A$54</f>
        <v>Site 3</v>
      </c>
      <c r="AJ54" s="37"/>
      <c r="AK54" s="37"/>
      <c r="AL54" s="37"/>
      <c r="AM54" s="37"/>
      <c r="AN54" s="37"/>
      <c r="AO54" s="37"/>
      <c r="AP54" s="36" t="str">
        <f>$A$54</f>
        <v>Site 3</v>
      </c>
      <c r="AQ54" s="37"/>
      <c r="AR54" s="37"/>
      <c r="AS54" s="37"/>
      <c r="AT54" s="37"/>
      <c r="AU54" s="37"/>
      <c r="AV54" s="37"/>
      <c r="AW54" s="36" t="str">
        <f>$A$54</f>
        <v>Site 3</v>
      </c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</row>
    <row r="55" spans="1:77" s="38" customFormat="1" x14ac:dyDescent="0.35">
      <c r="A55" s="143"/>
      <c r="B55" s="160" t="s">
        <v>152</v>
      </c>
      <c r="C55" s="140"/>
      <c r="G55" s="143"/>
      <c r="H55" s="144" t="s">
        <v>2</v>
      </c>
      <c r="I55" s="140"/>
      <c r="N55" s="120"/>
      <c r="O55" s="121" t="s">
        <v>2</v>
      </c>
      <c r="P55" s="122"/>
      <c r="U55" s="42"/>
      <c r="V55" s="43"/>
      <c r="W55" s="44"/>
      <c r="AB55" s="42"/>
      <c r="AC55" s="43"/>
      <c r="AD55" s="44"/>
      <c r="AI55" s="120"/>
      <c r="AJ55" s="158" t="s">
        <v>149</v>
      </c>
      <c r="AK55" s="122"/>
      <c r="AP55" s="120"/>
      <c r="AQ55" s="121"/>
      <c r="AR55" s="158" t="s">
        <v>150</v>
      </c>
      <c r="AS55" s="122"/>
      <c r="AW55" s="120"/>
      <c r="AX55" s="158" t="s">
        <v>151</v>
      </c>
      <c r="AY55" s="122"/>
      <c r="AZ55" s="41"/>
    </row>
    <row r="56" spans="1:77" s="38" customFormat="1" x14ac:dyDescent="0.35">
      <c r="A56" s="160" t="s">
        <v>152</v>
      </c>
      <c r="B56" s="145" t="s">
        <v>73</v>
      </c>
      <c r="C56" s="145" t="s">
        <v>1</v>
      </c>
      <c r="D56" s="45"/>
      <c r="G56" s="160" t="s">
        <v>153</v>
      </c>
      <c r="H56" s="145" t="s">
        <v>74</v>
      </c>
      <c r="I56" s="145" t="s">
        <v>1</v>
      </c>
      <c r="J56" s="45"/>
      <c r="N56" s="159" t="s">
        <v>153</v>
      </c>
      <c r="O56" s="123" t="s">
        <v>4</v>
      </c>
      <c r="P56" s="123" t="s">
        <v>1</v>
      </c>
      <c r="Q56" s="45"/>
      <c r="U56" s="40"/>
      <c r="V56" s="45"/>
      <c r="W56" s="45"/>
      <c r="X56" s="45"/>
      <c r="AB56" s="40"/>
      <c r="AC56" s="45"/>
      <c r="AD56" s="45"/>
      <c r="AE56" s="45"/>
      <c r="AI56" s="159" t="s">
        <v>152</v>
      </c>
      <c r="AJ56" s="123" t="s">
        <v>3</v>
      </c>
      <c r="AK56" s="123" t="s">
        <v>1</v>
      </c>
      <c r="AL56" s="45"/>
      <c r="AP56" s="159" t="s">
        <v>152</v>
      </c>
      <c r="AQ56" s="123" t="s">
        <v>5</v>
      </c>
      <c r="AR56" s="123" t="s">
        <v>3</v>
      </c>
      <c r="AS56" s="123" t="s">
        <v>1</v>
      </c>
      <c r="AT56" s="45"/>
      <c r="AW56" s="159" t="s">
        <v>154</v>
      </c>
      <c r="AX56" s="123" t="s">
        <v>3</v>
      </c>
      <c r="AY56" s="123" t="s">
        <v>1</v>
      </c>
      <c r="AZ56" s="146"/>
    </row>
    <row r="57" spans="1:77" s="38" customFormat="1" x14ac:dyDescent="0.35">
      <c r="A57" s="146" t="s">
        <v>6</v>
      </c>
      <c r="B57" s="145" t="s">
        <v>7</v>
      </c>
      <c r="C57" s="145" t="s">
        <v>7</v>
      </c>
      <c r="D57" s="45"/>
      <c r="G57" s="146" t="s">
        <v>6</v>
      </c>
      <c r="H57" s="145" t="s">
        <v>7</v>
      </c>
      <c r="I57" s="145" t="s">
        <v>7</v>
      </c>
      <c r="J57" s="45"/>
      <c r="N57" s="45" t="s">
        <v>6</v>
      </c>
      <c r="O57" s="123" t="s">
        <v>7</v>
      </c>
      <c r="P57" s="123" t="s">
        <v>7</v>
      </c>
      <c r="Q57" s="45"/>
      <c r="U57" s="45"/>
      <c r="V57" s="45"/>
      <c r="W57" s="45"/>
      <c r="X57" s="45"/>
      <c r="AB57" s="45"/>
      <c r="AC57" s="45"/>
      <c r="AD57" s="45"/>
      <c r="AE57" s="45"/>
      <c r="AI57" s="45" t="s">
        <v>6</v>
      </c>
      <c r="AJ57" s="123" t="s">
        <v>7</v>
      </c>
      <c r="AK57" s="123" t="s">
        <v>7</v>
      </c>
      <c r="AL57" s="45"/>
      <c r="AP57" s="45" t="s">
        <v>6</v>
      </c>
      <c r="AQ57" s="123" t="s">
        <v>7</v>
      </c>
      <c r="AR57" s="123" t="s">
        <v>7</v>
      </c>
      <c r="AS57" s="123" t="s">
        <v>7</v>
      </c>
      <c r="AT57" s="45"/>
      <c r="AW57" s="45" t="s">
        <v>6</v>
      </c>
      <c r="AX57" s="123" t="s">
        <v>7</v>
      </c>
      <c r="AY57" s="123" t="s">
        <v>7</v>
      </c>
      <c r="AZ57" s="146"/>
    </row>
    <row r="58" spans="1:77" s="38" customFormat="1" x14ac:dyDescent="0.35">
      <c r="A58" s="147" t="s">
        <v>75</v>
      </c>
      <c r="B58" s="126" t="s">
        <v>27</v>
      </c>
      <c r="C58" s="126" t="s">
        <v>27</v>
      </c>
      <c r="G58" s="147" t="s">
        <v>75</v>
      </c>
      <c r="H58" s="126" t="s">
        <v>12</v>
      </c>
      <c r="I58" s="126" t="s">
        <v>12</v>
      </c>
      <c r="N58" s="124" t="s">
        <v>8</v>
      </c>
      <c r="O58" s="125" t="s">
        <v>11</v>
      </c>
      <c r="P58" s="125" t="s">
        <v>11</v>
      </c>
      <c r="U58" s="40"/>
      <c r="V58" s="39"/>
      <c r="W58" s="39"/>
      <c r="AB58" s="40"/>
      <c r="AC58" s="39"/>
      <c r="AD58" s="39"/>
      <c r="AI58" s="124" t="s">
        <v>8</v>
      </c>
      <c r="AJ58" s="125" t="s">
        <v>12</v>
      </c>
      <c r="AK58" s="125" t="s">
        <v>12</v>
      </c>
      <c r="AP58" s="124" t="s">
        <v>8</v>
      </c>
      <c r="AQ58" s="125" t="s">
        <v>13</v>
      </c>
      <c r="AR58" s="125" t="s">
        <v>9</v>
      </c>
      <c r="AS58" s="125" t="s">
        <v>9</v>
      </c>
      <c r="AW58" s="124" t="s">
        <v>8</v>
      </c>
      <c r="AX58" s="126" t="s">
        <v>12</v>
      </c>
      <c r="AY58" s="126" t="s">
        <v>12</v>
      </c>
      <c r="AZ58" s="41"/>
    </row>
    <row r="59" spans="1:77" s="38" customFormat="1" ht="15" thickBot="1" x14ac:dyDescent="0.4">
      <c r="A59" s="141" t="s">
        <v>76</v>
      </c>
      <c r="B59" s="136" t="s">
        <v>9</v>
      </c>
      <c r="C59" s="136" t="s">
        <v>9</v>
      </c>
      <c r="G59" s="139" t="s">
        <v>76</v>
      </c>
      <c r="H59" s="129" t="s">
        <v>10</v>
      </c>
      <c r="I59" s="129" t="s">
        <v>10</v>
      </c>
      <c r="N59" s="40" t="s">
        <v>14</v>
      </c>
      <c r="O59" s="39" t="s">
        <v>15</v>
      </c>
      <c r="P59" s="39" t="s">
        <v>15</v>
      </c>
      <c r="U59" s="40"/>
      <c r="V59" s="39"/>
      <c r="W59" s="39"/>
      <c r="AB59" s="40"/>
      <c r="AC59" s="39"/>
      <c r="AD59" s="39"/>
      <c r="AI59" s="127" t="s">
        <v>14</v>
      </c>
      <c r="AJ59" s="128" t="s">
        <v>16</v>
      </c>
      <c r="AK59" s="128" t="s">
        <v>16</v>
      </c>
      <c r="AP59" s="40" t="s">
        <v>14</v>
      </c>
      <c r="AQ59" s="39" t="s">
        <v>10</v>
      </c>
      <c r="AR59" s="39" t="s">
        <v>17</v>
      </c>
      <c r="AS59" s="39" t="s">
        <v>9</v>
      </c>
      <c r="AW59" s="40" t="s">
        <v>14</v>
      </c>
      <c r="AX59" s="129" t="s">
        <v>18</v>
      </c>
      <c r="AY59" s="129" t="s">
        <v>18</v>
      </c>
      <c r="AZ59" s="41"/>
    </row>
    <row r="60" spans="1:77" s="38" customFormat="1" ht="15" thickBot="1" x14ac:dyDescent="0.4">
      <c r="A60" s="148" t="s">
        <v>77</v>
      </c>
      <c r="B60" s="149" t="s">
        <v>78</v>
      </c>
      <c r="C60" s="149" t="s">
        <v>78</v>
      </c>
      <c r="G60" s="141" t="s">
        <v>79</v>
      </c>
      <c r="H60" s="136" t="s">
        <v>20</v>
      </c>
      <c r="I60" s="136" t="s">
        <v>20</v>
      </c>
      <c r="N60" s="127" t="s">
        <v>19</v>
      </c>
      <c r="O60" s="128" t="s">
        <v>21</v>
      </c>
      <c r="P60" s="128" t="s">
        <v>21</v>
      </c>
      <c r="U60" s="40"/>
      <c r="V60" s="39"/>
      <c r="W60" s="39"/>
      <c r="AB60" s="40"/>
      <c r="AC60" s="39"/>
      <c r="AD60" s="39"/>
      <c r="AI60" s="130" t="s">
        <v>19</v>
      </c>
      <c r="AJ60" s="131" t="s">
        <v>20</v>
      </c>
      <c r="AK60" s="131" t="s">
        <v>20</v>
      </c>
      <c r="AP60" s="127" t="s">
        <v>19</v>
      </c>
      <c r="AQ60" s="128" t="s">
        <v>13</v>
      </c>
      <c r="AR60" s="128" t="s">
        <v>17</v>
      </c>
      <c r="AS60" s="39" t="s">
        <v>17</v>
      </c>
      <c r="AW60" s="40" t="s">
        <v>19</v>
      </c>
      <c r="AX60" s="129" t="s">
        <v>18</v>
      </c>
      <c r="AY60" s="129" t="s">
        <v>18</v>
      </c>
      <c r="AZ60" s="41"/>
    </row>
    <row r="61" spans="1:77" s="38" customFormat="1" ht="15" thickBot="1" x14ac:dyDescent="0.4">
      <c r="A61" s="148" t="s">
        <v>79</v>
      </c>
      <c r="B61" s="149" t="s">
        <v>67</v>
      </c>
      <c r="C61" s="149" t="s">
        <v>67</v>
      </c>
      <c r="G61" s="148" t="s">
        <v>80</v>
      </c>
      <c r="H61" s="149" t="s">
        <v>23</v>
      </c>
      <c r="I61" s="149" t="s">
        <v>23</v>
      </c>
      <c r="N61" s="132" t="s">
        <v>22</v>
      </c>
      <c r="O61" s="133" t="s">
        <v>15</v>
      </c>
      <c r="P61" s="133" t="s">
        <v>15</v>
      </c>
      <c r="U61" s="40"/>
      <c r="V61" s="39"/>
      <c r="W61" s="39"/>
      <c r="AB61" s="40"/>
      <c r="AC61" s="39"/>
      <c r="AD61" s="39"/>
      <c r="AI61" s="127" t="s">
        <v>22</v>
      </c>
      <c r="AJ61" s="128" t="s">
        <v>23</v>
      </c>
      <c r="AK61" s="128" t="s">
        <v>23</v>
      </c>
      <c r="AP61" s="132" t="s">
        <v>22</v>
      </c>
      <c r="AQ61" s="133" t="s">
        <v>13</v>
      </c>
      <c r="AR61" s="133" t="s">
        <v>9</v>
      </c>
      <c r="AS61" s="128" t="s">
        <v>9</v>
      </c>
      <c r="AW61" s="40" t="s">
        <v>22</v>
      </c>
      <c r="AX61" s="129" t="s">
        <v>18</v>
      </c>
      <c r="AY61" s="129" t="s">
        <v>18</v>
      </c>
      <c r="AZ61" s="41"/>
    </row>
    <row r="62" spans="1:77" ht="15" thickBot="1" x14ac:dyDescent="0.4">
      <c r="A62" s="148" t="s">
        <v>80</v>
      </c>
      <c r="B62" s="149" t="s">
        <v>27</v>
      </c>
      <c r="C62" s="149" t="s">
        <v>27</v>
      </c>
      <c r="G62" s="148" t="s">
        <v>81</v>
      </c>
      <c r="H62" s="149" t="s">
        <v>18</v>
      </c>
      <c r="I62" s="149" t="s">
        <v>18</v>
      </c>
      <c r="N62" s="130" t="s">
        <v>24</v>
      </c>
      <c r="O62" s="131" t="s">
        <v>25</v>
      </c>
      <c r="P62" s="131" t="s">
        <v>25</v>
      </c>
      <c r="U62" s="40"/>
      <c r="V62" s="39"/>
      <c r="W62" s="39"/>
      <c r="AB62" s="40"/>
      <c r="AC62" s="39"/>
      <c r="AD62" s="39"/>
      <c r="AI62" s="130" t="s">
        <v>24</v>
      </c>
      <c r="AJ62" s="131" t="s">
        <v>12</v>
      </c>
      <c r="AK62" s="131" t="s">
        <v>12</v>
      </c>
      <c r="AP62" s="130" t="s">
        <v>24</v>
      </c>
      <c r="AQ62" s="131" t="s">
        <v>10</v>
      </c>
      <c r="AR62" s="131" t="s">
        <v>17</v>
      </c>
      <c r="AS62" s="131" t="s">
        <v>9</v>
      </c>
      <c r="AW62" s="40" t="s">
        <v>24</v>
      </c>
      <c r="AX62" s="129" t="s">
        <v>10</v>
      </c>
      <c r="AY62" s="129" t="s">
        <v>10</v>
      </c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</row>
    <row r="63" spans="1:77" x14ac:dyDescent="0.35">
      <c r="A63" s="142" t="s">
        <v>81</v>
      </c>
      <c r="B63" s="138" t="s">
        <v>67</v>
      </c>
      <c r="C63" s="138" t="s">
        <v>67</v>
      </c>
      <c r="G63" s="142" t="s">
        <v>82</v>
      </c>
      <c r="H63" s="138" t="s">
        <v>12</v>
      </c>
      <c r="I63" s="138" t="s">
        <v>12</v>
      </c>
      <c r="N63" s="40" t="s">
        <v>26</v>
      </c>
      <c r="O63" s="39" t="s">
        <v>21</v>
      </c>
      <c r="P63" s="39" t="s">
        <v>21</v>
      </c>
      <c r="U63" s="40"/>
      <c r="V63" s="39"/>
      <c r="W63" s="39"/>
      <c r="AB63" s="40"/>
      <c r="AC63" s="39"/>
      <c r="AD63" s="39"/>
      <c r="AI63" s="40" t="s">
        <v>26</v>
      </c>
      <c r="AJ63" s="39" t="s">
        <v>23</v>
      </c>
      <c r="AK63" s="39" t="s">
        <v>23</v>
      </c>
      <c r="AP63" s="40" t="s">
        <v>26</v>
      </c>
      <c r="AQ63" s="39" t="s">
        <v>13</v>
      </c>
      <c r="AR63" s="39" t="s">
        <v>27</v>
      </c>
      <c r="AS63" s="39" t="s">
        <v>27</v>
      </c>
      <c r="AW63" s="40" t="s">
        <v>26</v>
      </c>
      <c r="AX63" s="129" t="s">
        <v>18</v>
      </c>
      <c r="AY63" s="129" t="s">
        <v>18</v>
      </c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</row>
    <row r="64" spans="1:77" ht="15" thickBot="1" x14ac:dyDescent="0.4">
      <c r="A64" s="139" t="s">
        <v>82</v>
      </c>
      <c r="B64" s="129" t="s">
        <v>67</v>
      </c>
      <c r="C64" s="129" t="s">
        <v>67</v>
      </c>
      <c r="G64" s="141" t="s">
        <v>83</v>
      </c>
      <c r="H64" s="136" t="s">
        <v>20</v>
      </c>
      <c r="I64" s="136" t="s">
        <v>20</v>
      </c>
      <c r="N64" s="127" t="s">
        <v>28</v>
      </c>
      <c r="O64" s="128" t="s">
        <v>15</v>
      </c>
      <c r="P64" s="128" t="s">
        <v>15</v>
      </c>
      <c r="U64" s="40"/>
      <c r="V64" s="39"/>
      <c r="W64" s="39"/>
      <c r="AB64" s="40"/>
      <c r="AC64" s="39"/>
      <c r="AD64" s="39"/>
      <c r="AI64" s="127" t="s">
        <v>28</v>
      </c>
      <c r="AJ64" s="128" t="s">
        <v>29</v>
      </c>
      <c r="AK64" s="128" t="s">
        <v>29</v>
      </c>
      <c r="AP64" s="127" t="s">
        <v>28</v>
      </c>
      <c r="AQ64" s="128" t="s">
        <v>13</v>
      </c>
      <c r="AR64" s="128" t="s">
        <v>9</v>
      </c>
      <c r="AS64" s="128" t="s">
        <v>9</v>
      </c>
      <c r="AW64" s="40" t="s">
        <v>28</v>
      </c>
      <c r="AX64" s="39" t="s">
        <v>10</v>
      </c>
      <c r="AY64" s="129" t="s">
        <v>10</v>
      </c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</row>
    <row r="65" spans="1:77" ht="15" thickBot="1" x14ac:dyDescent="0.4">
      <c r="A65" s="127" t="s">
        <v>83</v>
      </c>
      <c r="B65" s="128" t="s">
        <v>27</v>
      </c>
      <c r="C65" s="128" t="s">
        <v>27</v>
      </c>
      <c r="G65" s="130" t="s">
        <v>85</v>
      </c>
      <c r="H65" s="131" t="s">
        <v>12</v>
      </c>
      <c r="I65" s="131" t="s">
        <v>12</v>
      </c>
      <c r="N65" s="130" t="s">
        <v>30</v>
      </c>
      <c r="O65" s="131" t="s">
        <v>31</v>
      </c>
      <c r="P65" s="131" t="s">
        <v>31</v>
      </c>
      <c r="U65" s="40"/>
      <c r="V65" s="39"/>
      <c r="W65" s="39"/>
      <c r="AB65" s="40"/>
      <c r="AC65" s="39"/>
      <c r="AD65" s="39"/>
      <c r="AI65" s="130" t="s">
        <v>30</v>
      </c>
      <c r="AJ65" s="131" t="s">
        <v>32</v>
      </c>
      <c r="AK65" s="131" t="s">
        <v>32</v>
      </c>
      <c r="AP65" s="130" t="s">
        <v>30</v>
      </c>
      <c r="AQ65" s="131" t="s">
        <v>13</v>
      </c>
      <c r="AR65" s="131" t="s">
        <v>9</v>
      </c>
      <c r="AS65" s="131" t="s">
        <v>9</v>
      </c>
      <c r="AW65" s="40" t="s">
        <v>30</v>
      </c>
      <c r="AX65" s="39" t="s">
        <v>18</v>
      </c>
      <c r="AY65" s="129" t="s">
        <v>18</v>
      </c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</row>
    <row r="66" spans="1:77" ht="15" thickBot="1" x14ac:dyDescent="0.4">
      <c r="A66" s="130" t="s">
        <v>85</v>
      </c>
      <c r="B66" s="131" t="s">
        <v>78</v>
      </c>
      <c r="C66" s="131" t="s">
        <v>78</v>
      </c>
      <c r="D66" s="45"/>
      <c r="G66" s="40" t="s">
        <v>87</v>
      </c>
      <c r="H66" s="39" t="s">
        <v>29</v>
      </c>
      <c r="I66" s="39" t="s">
        <v>29</v>
      </c>
      <c r="J66" s="45"/>
      <c r="N66" s="127" t="s">
        <v>33</v>
      </c>
      <c r="O66" s="128" t="s">
        <v>34</v>
      </c>
      <c r="P66" s="128" t="s">
        <v>34</v>
      </c>
      <c r="U66" s="40"/>
      <c r="V66" s="39"/>
      <c r="W66" s="39"/>
      <c r="AB66" s="40"/>
      <c r="AC66" s="39"/>
      <c r="AD66" s="39"/>
      <c r="AI66" s="40" t="s">
        <v>33</v>
      </c>
      <c r="AJ66" s="39" t="s">
        <v>35</v>
      </c>
      <c r="AK66" s="39" t="s">
        <v>35</v>
      </c>
      <c r="AL66" s="45"/>
      <c r="AP66" s="127" t="s">
        <v>33</v>
      </c>
      <c r="AQ66" s="128" t="s">
        <v>13</v>
      </c>
      <c r="AR66" s="128" t="s">
        <v>9</v>
      </c>
      <c r="AS66" s="128" t="s">
        <v>9</v>
      </c>
      <c r="AW66" s="40" t="s">
        <v>33</v>
      </c>
      <c r="AX66" s="39" t="s">
        <v>10</v>
      </c>
      <c r="AY66" s="129" t="s">
        <v>10</v>
      </c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</row>
    <row r="67" spans="1:77" ht="15" thickBot="1" x14ac:dyDescent="0.4">
      <c r="A67" s="40" t="s">
        <v>87</v>
      </c>
      <c r="B67" s="39" t="s">
        <v>89</v>
      </c>
      <c r="C67" s="39" t="s">
        <v>89</v>
      </c>
      <c r="D67" s="45"/>
      <c r="G67" s="127" t="s">
        <v>84</v>
      </c>
      <c r="H67" s="128" t="s">
        <v>35</v>
      </c>
      <c r="I67" s="128" t="s">
        <v>35</v>
      </c>
      <c r="J67" s="45"/>
      <c r="N67" s="130" t="s">
        <v>36</v>
      </c>
      <c r="O67" s="131" t="s">
        <v>37</v>
      </c>
      <c r="P67" s="131" t="s">
        <v>37</v>
      </c>
      <c r="U67" s="40"/>
      <c r="V67" s="39"/>
      <c r="W67" s="39"/>
      <c r="AB67" s="40"/>
      <c r="AC67" s="39"/>
      <c r="AD67" s="39"/>
      <c r="AI67" s="40" t="s">
        <v>36</v>
      </c>
      <c r="AJ67" s="39" t="s">
        <v>9</v>
      </c>
      <c r="AK67" s="39" t="s">
        <v>9</v>
      </c>
      <c r="AL67" s="45"/>
      <c r="AP67" s="130" t="s">
        <v>36</v>
      </c>
      <c r="AQ67" s="131" t="s">
        <v>18</v>
      </c>
      <c r="AR67" s="131" t="s">
        <v>38</v>
      </c>
      <c r="AS67" s="131" t="s">
        <v>9</v>
      </c>
      <c r="AW67" s="40" t="s">
        <v>36</v>
      </c>
      <c r="AX67" s="39" t="s">
        <v>12</v>
      </c>
      <c r="AY67" s="129" t="s">
        <v>12</v>
      </c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</row>
    <row r="68" spans="1:77" ht="15" thickBot="1" x14ac:dyDescent="0.4">
      <c r="A68" s="127" t="s">
        <v>84</v>
      </c>
      <c r="B68" s="128" t="s">
        <v>27</v>
      </c>
      <c r="C68" s="128" t="s">
        <v>27</v>
      </c>
      <c r="G68" s="132" t="s">
        <v>86</v>
      </c>
      <c r="H68" s="133" t="s">
        <v>12</v>
      </c>
      <c r="I68" s="133" t="s">
        <v>12</v>
      </c>
      <c r="N68" s="134" t="s">
        <v>39</v>
      </c>
      <c r="O68" s="39" t="s">
        <v>40</v>
      </c>
      <c r="P68" s="39" t="s">
        <v>40</v>
      </c>
      <c r="Q68" s="39"/>
      <c r="R68" s="39"/>
      <c r="S68" s="40"/>
      <c r="T68" s="39"/>
      <c r="U68" s="134"/>
      <c r="V68" s="39"/>
      <c r="W68" s="39"/>
      <c r="X68" s="39"/>
      <c r="Y68" s="40"/>
      <c r="Z68" s="39"/>
      <c r="AA68" s="39"/>
      <c r="AB68" s="40"/>
      <c r="AC68" s="39"/>
      <c r="AD68" s="39"/>
      <c r="AE68" s="40"/>
      <c r="AF68" s="39"/>
      <c r="AG68" s="39"/>
      <c r="AH68" s="40"/>
      <c r="AI68" s="134" t="s">
        <v>39</v>
      </c>
      <c r="AJ68" s="39" t="s">
        <v>41</v>
      </c>
      <c r="AK68" s="39" t="s">
        <v>41</v>
      </c>
      <c r="AP68" s="134" t="s">
        <v>39</v>
      </c>
      <c r="AQ68" s="129" t="s">
        <v>13</v>
      </c>
      <c r="AR68" s="129" t="s">
        <v>27</v>
      </c>
      <c r="AS68" s="39" t="s">
        <v>27</v>
      </c>
      <c r="AW68" s="40" t="s">
        <v>39</v>
      </c>
      <c r="AX68" s="39" t="s">
        <v>18</v>
      </c>
      <c r="AY68" s="129" t="s">
        <v>18</v>
      </c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</row>
    <row r="69" spans="1:77" ht="15" thickBot="1" x14ac:dyDescent="0.4">
      <c r="A69" s="132" t="s">
        <v>86</v>
      </c>
      <c r="B69" s="133" t="s">
        <v>27</v>
      </c>
      <c r="C69" s="133" t="s">
        <v>27</v>
      </c>
      <c r="G69" s="130" t="s">
        <v>88</v>
      </c>
      <c r="H69" s="131" t="s">
        <v>12</v>
      </c>
      <c r="I69" s="131" t="s">
        <v>12</v>
      </c>
      <c r="N69" s="135" t="s">
        <v>42</v>
      </c>
      <c r="O69" s="128" t="s">
        <v>37</v>
      </c>
      <c r="P69" s="128" t="s">
        <v>37</v>
      </c>
      <c r="Q69" s="39"/>
      <c r="R69" s="39"/>
      <c r="S69" s="40"/>
      <c r="T69" s="39"/>
      <c r="U69" s="134"/>
      <c r="V69" s="39"/>
      <c r="W69" s="39"/>
      <c r="X69" s="39"/>
      <c r="Y69" s="40"/>
      <c r="Z69" s="39"/>
      <c r="AA69" s="39"/>
      <c r="AB69" s="40"/>
      <c r="AC69" s="39"/>
      <c r="AD69" s="39"/>
      <c r="AE69" s="40"/>
      <c r="AF69" s="39"/>
      <c r="AG69" s="39"/>
      <c r="AH69" s="40"/>
      <c r="AI69" s="135" t="s">
        <v>42</v>
      </c>
      <c r="AJ69" s="128" t="s">
        <v>32</v>
      </c>
      <c r="AK69" s="128" t="s">
        <v>32</v>
      </c>
      <c r="AP69" s="135" t="s">
        <v>42</v>
      </c>
      <c r="AQ69" s="136" t="s">
        <v>12</v>
      </c>
      <c r="AR69" s="136" t="s">
        <v>43</v>
      </c>
      <c r="AS69" s="128" t="s">
        <v>9</v>
      </c>
      <c r="AW69" s="40" t="s">
        <v>42</v>
      </c>
      <c r="AX69" s="39" t="s">
        <v>18</v>
      </c>
      <c r="AY69" s="129" t="s">
        <v>18</v>
      </c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</row>
    <row r="70" spans="1:77" x14ac:dyDescent="0.35">
      <c r="A70" s="130" t="s">
        <v>88</v>
      </c>
      <c r="B70" s="131" t="s">
        <v>17</v>
      </c>
      <c r="C70" s="131" t="s">
        <v>17</v>
      </c>
      <c r="G70" s="40" t="s">
        <v>90</v>
      </c>
      <c r="H70" s="39" t="s">
        <v>10</v>
      </c>
      <c r="I70" s="39" t="s">
        <v>10</v>
      </c>
      <c r="N70" s="137" t="s">
        <v>44</v>
      </c>
      <c r="O70" s="131" t="s">
        <v>21</v>
      </c>
      <c r="P70" s="131" t="s">
        <v>21</v>
      </c>
      <c r="Q70" s="39"/>
      <c r="R70" s="39"/>
      <c r="S70" s="40"/>
      <c r="T70" s="39"/>
      <c r="U70" s="134"/>
      <c r="V70" s="39"/>
      <c r="W70" s="39"/>
      <c r="X70" s="39"/>
      <c r="Y70" s="40"/>
      <c r="Z70" s="39"/>
      <c r="AA70" s="39"/>
      <c r="AB70" s="40"/>
      <c r="AC70" s="39"/>
      <c r="AD70" s="39"/>
      <c r="AE70" s="40"/>
      <c r="AF70" s="39"/>
      <c r="AG70" s="39"/>
      <c r="AH70" s="40"/>
      <c r="AI70" s="137" t="s">
        <v>44</v>
      </c>
      <c r="AJ70" s="131" t="s">
        <v>41</v>
      </c>
      <c r="AK70" s="131" t="s">
        <v>41</v>
      </c>
      <c r="AP70" s="137" t="s">
        <v>44</v>
      </c>
      <c r="AQ70" s="138" t="s">
        <v>10</v>
      </c>
      <c r="AR70" s="138" t="s">
        <v>17</v>
      </c>
      <c r="AS70" s="131" t="s">
        <v>9</v>
      </c>
      <c r="AW70" s="40" t="s">
        <v>44</v>
      </c>
      <c r="AX70" s="39" t="s">
        <v>18</v>
      </c>
      <c r="AY70" s="129" t="s">
        <v>18</v>
      </c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</row>
    <row r="71" spans="1:77" ht="15" thickBot="1" x14ac:dyDescent="0.4">
      <c r="A71" s="40" t="s">
        <v>90</v>
      </c>
      <c r="B71" s="39" t="s">
        <v>27</v>
      </c>
      <c r="C71" s="39" t="s">
        <v>27</v>
      </c>
      <c r="G71" s="127" t="s">
        <v>91</v>
      </c>
      <c r="H71" s="128" t="s">
        <v>23</v>
      </c>
      <c r="I71" s="128" t="s">
        <v>23</v>
      </c>
      <c r="N71" s="134" t="s">
        <v>45</v>
      </c>
      <c r="O71" s="39" t="s">
        <v>15</v>
      </c>
      <c r="P71" s="39" t="s">
        <v>15</v>
      </c>
      <c r="Q71" s="39"/>
      <c r="R71" s="39"/>
      <c r="S71" s="40"/>
      <c r="T71" s="39"/>
      <c r="U71" s="134"/>
      <c r="V71" s="39"/>
      <c r="W71" s="39"/>
      <c r="X71" s="39"/>
      <c r="Y71" s="40"/>
      <c r="Z71" s="39"/>
      <c r="AA71" s="39"/>
      <c r="AB71" s="40"/>
      <c r="AC71" s="39"/>
      <c r="AD71" s="39"/>
      <c r="AE71" s="40"/>
      <c r="AF71" s="39"/>
      <c r="AG71" s="39"/>
      <c r="AH71" s="40"/>
      <c r="AI71" s="134" t="s">
        <v>45</v>
      </c>
      <c r="AJ71" s="39" t="s">
        <v>12</v>
      </c>
      <c r="AK71" s="39" t="s">
        <v>12</v>
      </c>
      <c r="AP71" s="134" t="s">
        <v>45</v>
      </c>
      <c r="AQ71" s="129" t="s">
        <v>13</v>
      </c>
      <c r="AR71" s="129" t="s">
        <v>9</v>
      </c>
      <c r="AS71" s="39" t="s">
        <v>9</v>
      </c>
      <c r="AW71" s="127" t="s">
        <v>1</v>
      </c>
      <c r="AX71" s="128" t="s">
        <v>46</v>
      </c>
      <c r="AY71" s="136" t="s">
        <v>46</v>
      </c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</row>
    <row r="72" spans="1:77" ht="15" thickBot="1" x14ac:dyDescent="0.4">
      <c r="A72" s="127" t="s">
        <v>91</v>
      </c>
      <c r="B72" s="128" t="s">
        <v>27</v>
      </c>
      <c r="C72" s="128" t="s">
        <v>27</v>
      </c>
      <c r="G72" s="132" t="s">
        <v>1</v>
      </c>
      <c r="H72" s="133" t="s">
        <v>92</v>
      </c>
      <c r="I72" s="133" t="s">
        <v>92</v>
      </c>
      <c r="N72" s="134" t="s">
        <v>47</v>
      </c>
      <c r="O72" s="39" t="s">
        <v>37</v>
      </c>
      <c r="P72" s="39" t="s">
        <v>37</v>
      </c>
      <c r="Q72" s="39"/>
      <c r="R72" s="39"/>
      <c r="S72" s="40"/>
      <c r="T72" s="39"/>
      <c r="U72" s="134"/>
      <c r="V72" s="39"/>
      <c r="W72" s="39"/>
      <c r="X72" s="39"/>
      <c r="Y72" s="40"/>
      <c r="Z72" s="39"/>
      <c r="AA72" s="39"/>
      <c r="AB72" s="40"/>
      <c r="AC72" s="39"/>
      <c r="AD72" s="39"/>
      <c r="AE72" s="40"/>
      <c r="AF72" s="39"/>
      <c r="AG72" s="39"/>
      <c r="AH72" s="40"/>
      <c r="AI72" s="134" t="s">
        <v>47</v>
      </c>
      <c r="AJ72" s="39" t="s">
        <v>10</v>
      </c>
      <c r="AK72" s="39" t="s">
        <v>10</v>
      </c>
      <c r="AP72" s="134" t="s">
        <v>47</v>
      </c>
      <c r="AQ72" s="129" t="s">
        <v>10</v>
      </c>
      <c r="AR72" s="129" t="s">
        <v>9</v>
      </c>
      <c r="AS72" s="39" t="s">
        <v>27</v>
      </c>
      <c r="AW72" s="142"/>
      <c r="AX72" s="138"/>
      <c r="AY72" s="1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</row>
    <row r="73" spans="1:77" ht="15" thickBot="1" x14ac:dyDescent="0.4">
      <c r="A73" s="132" t="s">
        <v>1</v>
      </c>
      <c r="B73" s="133" t="s">
        <v>93</v>
      </c>
      <c r="C73" s="133" t="s">
        <v>93</v>
      </c>
      <c r="G73" s="130"/>
      <c r="H73" s="131"/>
      <c r="I73" s="131"/>
      <c r="N73" s="135" t="s">
        <v>1</v>
      </c>
      <c r="O73" s="128" t="s">
        <v>50</v>
      </c>
      <c r="P73" s="128" t="s">
        <v>50</v>
      </c>
      <c r="Q73" s="39"/>
      <c r="R73" s="39"/>
      <c r="S73" s="40"/>
      <c r="T73" s="39"/>
      <c r="U73" s="134"/>
      <c r="V73" s="39"/>
      <c r="W73" s="39"/>
      <c r="X73" s="39"/>
      <c r="Y73" s="40"/>
      <c r="Z73" s="39"/>
      <c r="AA73" s="39"/>
      <c r="AB73" s="40"/>
      <c r="AC73" s="39"/>
      <c r="AD73" s="39"/>
      <c r="AE73" s="40"/>
      <c r="AF73" s="39"/>
      <c r="AG73" s="39"/>
      <c r="AH73" s="40"/>
      <c r="AI73" s="135" t="s">
        <v>1</v>
      </c>
      <c r="AJ73" s="128" t="s">
        <v>51</v>
      </c>
      <c r="AK73" s="128" t="s">
        <v>51</v>
      </c>
      <c r="AP73" s="135" t="s">
        <v>1</v>
      </c>
      <c r="AQ73" s="136" t="s">
        <v>29</v>
      </c>
      <c r="AR73" s="136" t="s">
        <v>52</v>
      </c>
      <c r="AS73" s="128" t="s">
        <v>48</v>
      </c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</row>
    <row r="74" spans="1:77" x14ac:dyDescent="0.35">
      <c r="A74" s="130"/>
      <c r="B74" s="131"/>
      <c r="C74" s="131"/>
      <c r="G74" s="40"/>
      <c r="H74" s="39"/>
      <c r="I74" s="39"/>
      <c r="N74" s="130"/>
      <c r="O74" s="131"/>
      <c r="P74" s="131"/>
      <c r="U74" s="40"/>
      <c r="V74" s="39"/>
      <c r="W74" s="39"/>
      <c r="AB74" s="40"/>
      <c r="AC74" s="39"/>
      <c r="AD74" s="39"/>
      <c r="AI74" s="40"/>
      <c r="AJ74" s="39"/>
      <c r="AK74" s="39"/>
      <c r="AP74" s="142"/>
      <c r="AQ74" s="138"/>
      <c r="AR74" s="138"/>
      <c r="AS74" s="1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</row>
    <row r="75" spans="1:77" x14ac:dyDescent="0.35">
      <c r="A75" s="40"/>
      <c r="B75" s="39"/>
      <c r="C75" s="39"/>
      <c r="G75" s="40"/>
      <c r="H75" s="39"/>
      <c r="I75" s="39"/>
      <c r="N75" s="40"/>
      <c r="O75" s="39"/>
      <c r="P75" s="39"/>
      <c r="U75" s="40"/>
      <c r="V75" s="39"/>
      <c r="W75" s="39"/>
      <c r="AB75" s="40"/>
      <c r="AC75" s="39"/>
      <c r="AD75" s="39"/>
      <c r="AI75" s="40"/>
      <c r="AJ75" s="39"/>
      <c r="AK75" s="39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</row>
    <row r="76" spans="1:77" x14ac:dyDescent="0.35">
      <c r="A76" s="40"/>
      <c r="B76" s="39"/>
      <c r="C76" s="39"/>
      <c r="G76" s="40"/>
      <c r="H76" s="39"/>
      <c r="I76" s="39"/>
      <c r="N76" s="40"/>
      <c r="O76" s="39"/>
      <c r="P76" s="39"/>
      <c r="U76" s="40"/>
      <c r="V76" s="39"/>
      <c r="W76" s="39"/>
      <c r="AB76" s="40"/>
      <c r="AC76" s="39"/>
      <c r="AD76" s="39"/>
      <c r="AI76" s="40"/>
      <c r="AJ76" s="39"/>
      <c r="AK76" s="39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</row>
    <row r="77" spans="1:77" x14ac:dyDescent="0.35">
      <c r="A77" s="40"/>
      <c r="B77" s="39"/>
      <c r="C77" s="39"/>
      <c r="G77" s="40"/>
      <c r="H77" s="39"/>
      <c r="I77" s="39"/>
      <c r="N77" s="40"/>
      <c r="O77" s="39"/>
      <c r="P77" s="39"/>
      <c r="U77" s="40"/>
      <c r="V77" s="39"/>
      <c r="W77" s="39"/>
      <c r="AB77" s="40"/>
      <c r="AC77" s="39"/>
      <c r="AD77" s="39"/>
      <c r="AI77" s="40"/>
      <c r="AJ77" s="39"/>
      <c r="AK77" s="39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</row>
    <row r="78" spans="1:77" x14ac:dyDescent="0.35">
      <c r="A78" s="40"/>
      <c r="B78" s="39"/>
      <c r="C78" s="39"/>
      <c r="G78" s="40"/>
      <c r="H78" s="39"/>
      <c r="I78" s="39"/>
      <c r="N78" s="40"/>
      <c r="O78" s="39"/>
      <c r="P78" s="39"/>
      <c r="U78" s="40"/>
      <c r="V78" s="39"/>
      <c r="W78" s="39"/>
      <c r="AB78" s="40"/>
      <c r="AC78" s="39"/>
      <c r="AD78" s="39"/>
      <c r="AI78" s="40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</row>
    <row r="79" spans="1:77" s="4" customFormat="1" ht="16" thickBot="1" x14ac:dyDescent="0.4">
      <c r="A79" s="36" t="str">
        <f>'[1]Cycle Précédent'!C81</f>
        <v>Site 4</v>
      </c>
      <c r="B79" s="37"/>
      <c r="C79" s="37"/>
      <c r="D79" s="37"/>
      <c r="E79" s="37"/>
      <c r="F79" s="37"/>
      <c r="G79" s="36" t="str">
        <f>$A$79</f>
        <v>Site 4</v>
      </c>
      <c r="H79" s="37"/>
      <c r="I79" s="37"/>
      <c r="J79" s="37"/>
      <c r="K79" s="37"/>
      <c r="L79" s="37"/>
      <c r="M79" s="37"/>
      <c r="N79" s="36" t="str">
        <f>$A$79</f>
        <v>Site 4</v>
      </c>
      <c r="O79" s="37"/>
      <c r="P79" s="37"/>
      <c r="Q79" s="37"/>
      <c r="R79" s="37"/>
      <c r="S79" s="37"/>
      <c r="T79" s="37"/>
      <c r="U79" s="36"/>
      <c r="V79" s="37"/>
      <c r="W79" s="37"/>
      <c r="X79" s="37"/>
      <c r="Y79" s="37"/>
      <c r="Z79" s="37"/>
      <c r="AA79" s="37"/>
      <c r="AB79" s="36"/>
      <c r="AC79" s="37"/>
      <c r="AD79" s="37"/>
      <c r="AE79" s="37"/>
      <c r="AF79" s="37"/>
      <c r="AG79" s="37"/>
      <c r="AH79" s="37"/>
      <c r="AI79" s="36" t="str">
        <f>$A$79</f>
        <v>Site 4</v>
      </c>
      <c r="AJ79" s="37"/>
      <c r="AK79" s="37"/>
      <c r="AL79" s="37"/>
      <c r="AM79" s="37"/>
      <c r="AN79" s="37"/>
      <c r="AO79" s="37"/>
      <c r="AP79" s="36" t="str">
        <f>$A$79</f>
        <v>Site 4</v>
      </c>
      <c r="AQ79" s="37"/>
      <c r="AR79" s="37"/>
      <c r="AS79" s="37"/>
      <c r="AT79" s="37"/>
      <c r="AU79" s="37"/>
      <c r="AV79" s="37"/>
      <c r="AW79" s="36" t="str">
        <f>$A$79</f>
        <v>Site 4</v>
      </c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</row>
    <row r="80" spans="1:77" ht="15" thickBot="1" x14ac:dyDescent="0.4">
      <c r="A80" s="130"/>
      <c r="B80" s="161" t="s">
        <v>149</v>
      </c>
      <c r="C80" s="150"/>
      <c r="G80" s="143"/>
      <c r="H80" s="144" t="s">
        <v>2</v>
      </c>
      <c r="I80" s="140"/>
      <c r="N80" s="120"/>
      <c r="O80" s="121" t="s">
        <v>2</v>
      </c>
      <c r="P80" s="122"/>
      <c r="U80" s="42"/>
      <c r="V80" s="43"/>
      <c r="W80" s="44"/>
      <c r="AB80" s="42"/>
      <c r="AC80" s="43"/>
      <c r="AD80" s="44"/>
      <c r="AI80" s="120"/>
      <c r="AJ80" s="158" t="s">
        <v>149</v>
      </c>
      <c r="AK80" s="122"/>
      <c r="AP80" s="120"/>
      <c r="AQ80" s="121"/>
      <c r="AR80" s="158" t="s">
        <v>150</v>
      </c>
      <c r="AS80" s="122"/>
      <c r="AW80" s="120"/>
      <c r="AX80" s="158" t="s">
        <v>151</v>
      </c>
      <c r="AY80" s="122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</row>
    <row r="81" spans="1:77" x14ac:dyDescent="0.35">
      <c r="A81" s="161" t="s">
        <v>149</v>
      </c>
      <c r="B81" s="151" t="s">
        <v>95</v>
      </c>
      <c r="C81" s="151" t="s">
        <v>1</v>
      </c>
      <c r="D81" s="45"/>
      <c r="G81" s="160" t="s">
        <v>153</v>
      </c>
      <c r="H81" s="145" t="s">
        <v>96</v>
      </c>
      <c r="I81" s="145" t="s">
        <v>1</v>
      </c>
      <c r="J81" s="45"/>
      <c r="N81" s="159" t="s">
        <v>153</v>
      </c>
      <c r="O81" s="123" t="s">
        <v>4</v>
      </c>
      <c r="P81" s="123" t="s">
        <v>1</v>
      </c>
      <c r="Q81" s="45"/>
      <c r="U81" s="40"/>
      <c r="V81" s="45"/>
      <c r="W81" s="45"/>
      <c r="X81" s="45"/>
      <c r="AB81" s="40"/>
      <c r="AC81" s="45"/>
      <c r="AD81" s="45"/>
      <c r="AE81" s="45"/>
      <c r="AI81" s="159" t="s">
        <v>152</v>
      </c>
      <c r="AJ81" s="123" t="s">
        <v>3</v>
      </c>
      <c r="AK81" s="123" t="s">
        <v>1</v>
      </c>
      <c r="AL81" s="45"/>
      <c r="AP81" s="159" t="s">
        <v>152</v>
      </c>
      <c r="AQ81" s="123" t="s">
        <v>5</v>
      </c>
      <c r="AR81" s="123" t="s">
        <v>3</v>
      </c>
      <c r="AS81" s="123" t="s">
        <v>1</v>
      </c>
      <c r="AT81" s="45"/>
      <c r="AW81" s="159" t="s">
        <v>154</v>
      </c>
      <c r="AX81" s="123" t="s">
        <v>3</v>
      </c>
      <c r="AY81" s="123" t="s">
        <v>1</v>
      </c>
      <c r="AZ81" s="146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</row>
    <row r="82" spans="1:77" x14ac:dyDescent="0.35">
      <c r="A82" s="45" t="s">
        <v>6</v>
      </c>
      <c r="B82" s="151" t="s">
        <v>7</v>
      </c>
      <c r="C82" s="151" t="s">
        <v>7</v>
      </c>
      <c r="D82" s="45"/>
      <c r="G82" s="146" t="s">
        <v>6</v>
      </c>
      <c r="H82" s="145" t="s">
        <v>7</v>
      </c>
      <c r="I82" s="145" t="s">
        <v>7</v>
      </c>
      <c r="J82" s="45"/>
      <c r="N82" s="45" t="s">
        <v>6</v>
      </c>
      <c r="O82" s="123" t="s">
        <v>7</v>
      </c>
      <c r="P82" s="123" t="s">
        <v>7</v>
      </c>
      <c r="Q82" s="45"/>
      <c r="U82" s="45"/>
      <c r="V82" s="45"/>
      <c r="W82" s="45"/>
      <c r="X82" s="45"/>
      <c r="AB82" s="45"/>
      <c r="AC82" s="45"/>
      <c r="AD82" s="45"/>
      <c r="AE82" s="45"/>
      <c r="AI82" s="45" t="s">
        <v>6</v>
      </c>
      <c r="AJ82" s="123" t="s">
        <v>7</v>
      </c>
      <c r="AK82" s="123" t="s">
        <v>7</v>
      </c>
      <c r="AL82" s="45"/>
      <c r="AP82" s="45" t="s">
        <v>6</v>
      </c>
      <c r="AQ82" s="123" t="s">
        <v>7</v>
      </c>
      <c r="AR82" s="123" t="s">
        <v>7</v>
      </c>
      <c r="AS82" s="123" t="s">
        <v>7</v>
      </c>
      <c r="AT82" s="45"/>
      <c r="AW82" s="45" t="s">
        <v>6</v>
      </c>
      <c r="AX82" s="123" t="s">
        <v>7</v>
      </c>
      <c r="AY82" s="123" t="s">
        <v>7</v>
      </c>
      <c r="AZ82" s="146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</row>
    <row r="83" spans="1:77" x14ac:dyDescent="0.35">
      <c r="A83" s="124" t="s">
        <v>97</v>
      </c>
      <c r="B83" s="125" t="s">
        <v>27</v>
      </c>
      <c r="C83" s="125" t="s">
        <v>27</v>
      </c>
      <c r="G83" s="147" t="s">
        <v>97</v>
      </c>
      <c r="H83" s="126" t="s">
        <v>12</v>
      </c>
      <c r="I83" s="126" t="s">
        <v>12</v>
      </c>
      <c r="N83" s="124" t="s">
        <v>8</v>
      </c>
      <c r="O83" s="125" t="s">
        <v>11</v>
      </c>
      <c r="P83" s="125" t="s">
        <v>11</v>
      </c>
      <c r="U83" s="40"/>
      <c r="V83" s="39"/>
      <c r="W83" s="39"/>
      <c r="AB83" s="40"/>
      <c r="AC83" s="39"/>
      <c r="AD83" s="39"/>
      <c r="AI83" s="124" t="s">
        <v>8</v>
      </c>
      <c r="AJ83" s="125" t="s">
        <v>12</v>
      </c>
      <c r="AK83" s="125" t="s">
        <v>12</v>
      </c>
      <c r="AP83" s="124" t="s">
        <v>8</v>
      </c>
      <c r="AQ83" s="125" t="s">
        <v>13</v>
      </c>
      <c r="AR83" s="125" t="s">
        <v>9</v>
      </c>
      <c r="AS83" s="125" t="s">
        <v>9</v>
      </c>
      <c r="AW83" s="124" t="s">
        <v>8</v>
      </c>
      <c r="AX83" s="126" t="s">
        <v>12</v>
      </c>
      <c r="AY83" s="126" t="s">
        <v>12</v>
      </c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</row>
    <row r="84" spans="1:77" ht="15" thickBot="1" x14ac:dyDescent="0.4">
      <c r="A84" s="40" t="s">
        <v>98</v>
      </c>
      <c r="B84" s="39" t="s">
        <v>17</v>
      </c>
      <c r="C84" s="39" t="s">
        <v>17</v>
      </c>
      <c r="G84" s="141" t="s">
        <v>98</v>
      </c>
      <c r="H84" s="136" t="s">
        <v>20</v>
      </c>
      <c r="I84" s="136" t="s">
        <v>20</v>
      </c>
      <c r="N84" s="40" t="s">
        <v>14</v>
      </c>
      <c r="O84" s="39" t="s">
        <v>15</v>
      </c>
      <c r="P84" s="39" t="s">
        <v>15</v>
      </c>
      <c r="U84" s="40"/>
      <c r="V84" s="39"/>
      <c r="W84" s="39"/>
      <c r="AB84" s="40"/>
      <c r="AC84" s="39"/>
      <c r="AD84" s="39"/>
      <c r="AI84" s="127" t="s">
        <v>14</v>
      </c>
      <c r="AJ84" s="128" t="s">
        <v>16</v>
      </c>
      <c r="AK84" s="128" t="s">
        <v>16</v>
      </c>
      <c r="AP84" s="40" t="s">
        <v>14</v>
      </c>
      <c r="AQ84" s="39" t="s">
        <v>10</v>
      </c>
      <c r="AR84" s="39" t="s">
        <v>17</v>
      </c>
      <c r="AS84" s="39" t="s">
        <v>9</v>
      </c>
      <c r="AW84" s="40" t="s">
        <v>14</v>
      </c>
      <c r="AX84" s="129" t="s">
        <v>18</v>
      </c>
      <c r="AY84" s="129" t="s">
        <v>18</v>
      </c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</row>
    <row r="85" spans="1:77" ht="15" thickBot="1" x14ac:dyDescent="0.4">
      <c r="A85" s="141" t="s">
        <v>99</v>
      </c>
      <c r="B85" s="136" t="s">
        <v>9</v>
      </c>
      <c r="C85" s="136" t="s">
        <v>9</v>
      </c>
      <c r="G85" s="148" t="s">
        <v>99</v>
      </c>
      <c r="H85" s="149" t="s">
        <v>23</v>
      </c>
      <c r="I85" s="149" t="s">
        <v>23</v>
      </c>
      <c r="N85" s="127" t="s">
        <v>19</v>
      </c>
      <c r="O85" s="128" t="s">
        <v>21</v>
      </c>
      <c r="P85" s="128" t="s">
        <v>21</v>
      </c>
      <c r="U85" s="40"/>
      <c r="V85" s="39"/>
      <c r="W85" s="39"/>
      <c r="AB85" s="40"/>
      <c r="AC85" s="39"/>
      <c r="AD85" s="39"/>
      <c r="AI85" s="130" t="s">
        <v>19</v>
      </c>
      <c r="AJ85" s="131" t="s">
        <v>20</v>
      </c>
      <c r="AK85" s="131" t="s">
        <v>20</v>
      </c>
      <c r="AP85" s="127" t="s">
        <v>19</v>
      </c>
      <c r="AQ85" s="128" t="s">
        <v>13</v>
      </c>
      <c r="AR85" s="128" t="s">
        <v>17</v>
      </c>
      <c r="AS85" s="39" t="s">
        <v>17</v>
      </c>
      <c r="AW85" s="40" t="s">
        <v>19</v>
      </c>
      <c r="AX85" s="129" t="s">
        <v>18</v>
      </c>
      <c r="AY85" s="129" t="s">
        <v>18</v>
      </c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</row>
    <row r="86" spans="1:77" ht="15" thickBot="1" x14ac:dyDescent="0.4">
      <c r="A86" s="148" t="s">
        <v>100</v>
      </c>
      <c r="B86" s="149" t="s">
        <v>9</v>
      </c>
      <c r="C86" s="149" t="s">
        <v>9</v>
      </c>
      <c r="G86" s="142" t="s">
        <v>100</v>
      </c>
      <c r="H86" s="138" t="s">
        <v>10</v>
      </c>
      <c r="I86" s="138" t="s">
        <v>10</v>
      </c>
      <c r="N86" s="132" t="s">
        <v>22</v>
      </c>
      <c r="O86" s="133" t="s">
        <v>15</v>
      </c>
      <c r="P86" s="133" t="s">
        <v>15</v>
      </c>
      <c r="U86" s="40"/>
      <c r="V86" s="39"/>
      <c r="W86" s="39"/>
      <c r="AB86" s="40"/>
      <c r="AC86" s="39"/>
      <c r="AD86" s="39"/>
      <c r="AI86" s="127" t="s">
        <v>22</v>
      </c>
      <c r="AJ86" s="128" t="s">
        <v>23</v>
      </c>
      <c r="AK86" s="128" t="s">
        <v>23</v>
      </c>
      <c r="AP86" s="132" t="s">
        <v>22</v>
      </c>
      <c r="AQ86" s="133" t="s">
        <v>13</v>
      </c>
      <c r="AR86" s="133" t="s">
        <v>9</v>
      </c>
      <c r="AS86" s="128" t="s">
        <v>9</v>
      </c>
      <c r="AW86" s="40" t="s">
        <v>22</v>
      </c>
      <c r="AX86" s="129" t="s">
        <v>18</v>
      </c>
      <c r="AY86" s="129" t="s">
        <v>18</v>
      </c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</row>
    <row r="87" spans="1:77" ht="15" thickBot="1" x14ac:dyDescent="0.4">
      <c r="A87" s="148" t="s">
        <v>101</v>
      </c>
      <c r="B87" s="149" t="s">
        <v>67</v>
      </c>
      <c r="C87" s="149" t="s">
        <v>67</v>
      </c>
      <c r="G87" s="141" t="s">
        <v>101</v>
      </c>
      <c r="H87" s="136" t="s">
        <v>20</v>
      </c>
      <c r="I87" s="136" t="s">
        <v>20</v>
      </c>
      <c r="N87" s="130" t="s">
        <v>24</v>
      </c>
      <c r="O87" s="131" t="s">
        <v>25</v>
      </c>
      <c r="P87" s="131" t="s">
        <v>25</v>
      </c>
      <c r="U87" s="40"/>
      <c r="V87" s="39"/>
      <c r="W87" s="39"/>
      <c r="AB87" s="40"/>
      <c r="AC87" s="39"/>
      <c r="AD87" s="39"/>
      <c r="AI87" s="130" t="s">
        <v>24</v>
      </c>
      <c r="AJ87" s="131" t="s">
        <v>12</v>
      </c>
      <c r="AK87" s="131" t="s">
        <v>12</v>
      </c>
      <c r="AP87" s="130" t="s">
        <v>24</v>
      </c>
      <c r="AQ87" s="131" t="s">
        <v>10</v>
      </c>
      <c r="AR87" s="131" t="s">
        <v>17</v>
      </c>
      <c r="AS87" s="131" t="s">
        <v>9</v>
      </c>
      <c r="AW87" s="40" t="s">
        <v>24</v>
      </c>
      <c r="AX87" s="129" t="s">
        <v>10</v>
      </c>
      <c r="AY87" s="129" t="s">
        <v>10</v>
      </c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</row>
    <row r="88" spans="1:77" x14ac:dyDescent="0.35">
      <c r="A88" s="142" t="s">
        <v>102</v>
      </c>
      <c r="B88" s="138" t="s">
        <v>27</v>
      </c>
      <c r="C88" s="138" t="s">
        <v>27</v>
      </c>
      <c r="G88" s="142" t="s">
        <v>103</v>
      </c>
      <c r="H88" s="138" t="s">
        <v>12</v>
      </c>
      <c r="I88" s="138" t="s">
        <v>12</v>
      </c>
      <c r="N88" s="40" t="s">
        <v>26</v>
      </c>
      <c r="O88" s="39" t="s">
        <v>21</v>
      </c>
      <c r="P88" s="39" t="s">
        <v>21</v>
      </c>
      <c r="U88" s="40"/>
      <c r="V88" s="39"/>
      <c r="W88" s="39"/>
      <c r="AB88" s="40"/>
      <c r="AC88" s="39"/>
      <c r="AD88" s="39"/>
      <c r="AI88" s="40" t="s">
        <v>26</v>
      </c>
      <c r="AJ88" s="39" t="s">
        <v>23</v>
      </c>
      <c r="AK88" s="39" t="s">
        <v>23</v>
      </c>
      <c r="AP88" s="40" t="s">
        <v>26</v>
      </c>
      <c r="AQ88" s="39" t="s">
        <v>13</v>
      </c>
      <c r="AR88" s="39" t="s">
        <v>27</v>
      </c>
      <c r="AS88" s="39" t="s">
        <v>27</v>
      </c>
      <c r="AW88" s="40" t="s">
        <v>26</v>
      </c>
      <c r="AX88" s="129" t="s">
        <v>18</v>
      </c>
      <c r="AY88" s="129" t="s">
        <v>18</v>
      </c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</row>
    <row r="89" spans="1:77" ht="15" thickBot="1" x14ac:dyDescent="0.4">
      <c r="A89" s="139" t="s">
        <v>103</v>
      </c>
      <c r="B89" s="129" t="s">
        <v>27</v>
      </c>
      <c r="C89" s="129" t="s">
        <v>27</v>
      </c>
      <c r="G89" s="139" t="s">
        <v>104</v>
      </c>
      <c r="H89" s="129" t="s">
        <v>10</v>
      </c>
      <c r="I89" s="129" t="s">
        <v>10</v>
      </c>
      <c r="N89" s="127" t="s">
        <v>28</v>
      </c>
      <c r="O89" s="128" t="s">
        <v>15</v>
      </c>
      <c r="P89" s="128" t="s">
        <v>15</v>
      </c>
      <c r="U89" s="40"/>
      <c r="V89" s="39"/>
      <c r="W89" s="39"/>
      <c r="AB89" s="40"/>
      <c r="AC89" s="39"/>
      <c r="AD89" s="39"/>
      <c r="AI89" s="127" t="s">
        <v>28</v>
      </c>
      <c r="AJ89" s="128" t="s">
        <v>29</v>
      </c>
      <c r="AK89" s="128" t="s">
        <v>29</v>
      </c>
      <c r="AP89" s="127" t="s">
        <v>28</v>
      </c>
      <c r="AQ89" s="128" t="s">
        <v>13</v>
      </c>
      <c r="AR89" s="128" t="s">
        <v>9</v>
      </c>
      <c r="AS89" s="128" t="s">
        <v>9</v>
      </c>
      <c r="AW89" s="40" t="s">
        <v>28</v>
      </c>
      <c r="AX89" s="39" t="s">
        <v>10</v>
      </c>
      <c r="AY89" s="129" t="s">
        <v>10</v>
      </c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</row>
    <row r="90" spans="1:77" ht="15" thickBot="1" x14ac:dyDescent="0.4">
      <c r="A90" s="127" t="s">
        <v>104</v>
      </c>
      <c r="B90" s="128" t="s">
        <v>27</v>
      </c>
      <c r="C90" s="128" t="s">
        <v>27</v>
      </c>
      <c r="G90" s="127" t="s">
        <v>105</v>
      </c>
      <c r="H90" s="128" t="s">
        <v>12</v>
      </c>
      <c r="I90" s="128" t="s">
        <v>12</v>
      </c>
      <c r="N90" s="130" t="s">
        <v>30</v>
      </c>
      <c r="O90" s="131" t="s">
        <v>31</v>
      </c>
      <c r="P90" s="131" t="s">
        <v>31</v>
      </c>
      <c r="U90" s="40"/>
      <c r="V90" s="39"/>
      <c r="W90" s="39"/>
      <c r="AB90" s="40"/>
      <c r="AC90" s="39"/>
      <c r="AD90" s="39"/>
      <c r="AI90" s="130" t="s">
        <v>30</v>
      </c>
      <c r="AJ90" s="131" t="s">
        <v>32</v>
      </c>
      <c r="AK90" s="131" t="s">
        <v>32</v>
      </c>
      <c r="AP90" s="130" t="s">
        <v>30</v>
      </c>
      <c r="AQ90" s="131" t="s">
        <v>13</v>
      </c>
      <c r="AR90" s="131" t="s">
        <v>9</v>
      </c>
      <c r="AS90" s="131" t="s">
        <v>9</v>
      </c>
      <c r="AW90" s="40" t="s">
        <v>30</v>
      </c>
      <c r="AX90" s="39" t="s">
        <v>18</v>
      </c>
      <c r="AY90" s="129" t="s">
        <v>18</v>
      </c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</row>
    <row r="91" spans="1:77" ht="15" thickBot="1" x14ac:dyDescent="0.4">
      <c r="A91" s="130" t="s">
        <v>105</v>
      </c>
      <c r="B91" s="131" t="s">
        <v>9</v>
      </c>
      <c r="C91" s="131" t="s">
        <v>9</v>
      </c>
      <c r="D91" s="45"/>
      <c r="G91" s="132" t="s">
        <v>106</v>
      </c>
      <c r="H91" s="133" t="s">
        <v>12</v>
      </c>
      <c r="I91" s="133" t="s">
        <v>12</v>
      </c>
      <c r="J91" s="45"/>
      <c r="N91" s="127" t="s">
        <v>33</v>
      </c>
      <c r="O91" s="128" t="s">
        <v>34</v>
      </c>
      <c r="P91" s="128" t="s">
        <v>34</v>
      </c>
      <c r="U91" s="40"/>
      <c r="V91" s="39"/>
      <c r="W91" s="39"/>
      <c r="AB91" s="40"/>
      <c r="AC91" s="39"/>
      <c r="AD91" s="39"/>
      <c r="AI91" s="40" t="s">
        <v>33</v>
      </c>
      <c r="AJ91" s="39" t="s">
        <v>35</v>
      </c>
      <c r="AK91" s="39" t="s">
        <v>35</v>
      </c>
      <c r="AL91" s="45"/>
      <c r="AP91" s="127" t="s">
        <v>33</v>
      </c>
      <c r="AQ91" s="128" t="s">
        <v>13</v>
      </c>
      <c r="AR91" s="128" t="s">
        <v>9</v>
      </c>
      <c r="AS91" s="128" t="s">
        <v>9</v>
      </c>
      <c r="AW91" s="40" t="s">
        <v>33</v>
      </c>
      <c r="AX91" s="39" t="s">
        <v>10</v>
      </c>
      <c r="AY91" s="129" t="s">
        <v>10</v>
      </c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</row>
    <row r="92" spans="1:77" x14ac:dyDescent="0.35">
      <c r="A92" s="40" t="s">
        <v>106</v>
      </c>
      <c r="B92" s="39" t="s">
        <v>27</v>
      </c>
      <c r="C92" s="39" t="s">
        <v>27</v>
      </c>
      <c r="D92" s="45"/>
      <c r="G92" s="130" t="s">
        <v>107</v>
      </c>
      <c r="H92" s="131" t="s">
        <v>10</v>
      </c>
      <c r="I92" s="131" t="s">
        <v>10</v>
      </c>
      <c r="J92" s="45"/>
      <c r="N92" s="130" t="s">
        <v>36</v>
      </c>
      <c r="O92" s="131" t="s">
        <v>37</v>
      </c>
      <c r="P92" s="131" t="s">
        <v>37</v>
      </c>
      <c r="U92" s="40"/>
      <c r="V92" s="39"/>
      <c r="W92" s="39"/>
      <c r="AB92" s="40"/>
      <c r="AC92" s="39"/>
      <c r="AD92" s="39"/>
      <c r="AI92" s="40" t="s">
        <v>36</v>
      </c>
      <c r="AJ92" s="39" t="s">
        <v>9</v>
      </c>
      <c r="AK92" s="39" t="s">
        <v>9</v>
      </c>
      <c r="AL92" s="45"/>
      <c r="AP92" s="130" t="s">
        <v>36</v>
      </c>
      <c r="AQ92" s="131" t="s">
        <v>18</v>
      </c>
      <c r="AR92" s="131" t="s">
        <v>38</v>
      </c>
      <c r="AS92" s="131" t="s">
        <v>9</v>
      </c>
      <c r="AW92" s="40" t="s">
        <v>36</v>
      </c>
      <c r="AX92" s="39" t="s">
        <v>12</v>
      </c>
      <c r="AY92" s="129" t="s">
        <v>12</v>
      </c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</row>
    <row r="93" spans="1:77" ht="15" thickBot="1" x14ac:dyDescent="0.4">
      <c r="A93" s="127" t="s">
        <v>107</v>
      </c>
      <c r="B93" s="128" t="s">
        <v>9</v>
      </c>
      <c r="C93" s="128" t="s">
        <v>9</v>
      </c>
      <c r="G93" s="40" t="s">
        <v>108</v>
      </c>
      <c r="H93" s="39" t="s">
        <v>18</v>
      </c>
      <c r="I93" s="39" t="s">
        <v>18</v>
      </c>
      <c r="N93" s="134" t="s">
        <v>39</v>
      </c>
      <c r="O93" s="39" t="s">
        <v>40</v>
      </c>
      <c r="P93" s="39" t="s">
        <v>40</v>
      </c>
      <c r="Q93" s="39"/>
      <c r="R93" s="39"/>
      <c r="S93" s="40"/>
      <c r="T93" s="39"/>
      <c r="U93" s="134"/>
      <c r="V93" s="39"/>
      <c r="W93" s="39"/>
      <c r="X93" s="39"/>
      <c r="Y93" s="40"/>
      <c r="Z93" s="39"/>
      <c r="AA93" s="39"/>
      <c r="AB93" s="40"/>
      <c r="AC93" s="39"/>
      <c r="AD93" s="39"/>
      <c r="AE93" s="40"/>
      <c r="AF93" s="39"/>
      <c r="AG93" s="39"/>
      <c r="AH93" s="40"/>
      <c r="AI93" s="134" t="s">
        <v>39</v>
      </c>
      <c r="AJ93" s="39" t="s">
        <v>41</v>
      </c>
      <c r="AK93" s="39" t="s">
        <v>41</v>
      </c>
      <c r="AP93" s="134" t="s">
        <v>39</v>
      </c>
      <c r="AQ93" s="129" t="s">
        <v>13</v>
      </c>
      <c r="AR93" s="129" t="s">
        <v>27</v>
      </c>
      <c r="AS93" s="39" t="s">
        <v>27</v>
      </c>
      <c r="AW93" s="40" t="s">
        <v>39</v>
      </c>
      <c r="AX93" s="39" t="s">
        <v>18</v>
      </c>
      <c r="AY93" s="129" t="s">
        <v>18</v>
      </c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</row>
    <row r="94" spans="1:77" ht="15" thickBot="1" x14ac:dyDescent="0.4">
      <c r="A94" s="130" t="s">
        <v>108</v>
      </c>
      <c r="B94" s="131" t="s">
        <v>27</v>
      </c>
      <c r="C94" s="131" t="s">
        <v>27</v>
      </c>
      <c r="G94" s="127" t="s">
        <v>109</v>
      </c>
      <c r="H94" s="128" t="s">
        <v>10</v>
      </c>
      <c r="I94" s="128" t="s">
        <v>10</v>
      </c>
      <c r="N94" s="135" t="s">
        <v>42</v>
      </c>
      <c r="O94" s="128" t="s">
        <v>37</v>
      </c>
      <c r="P94" s="128" t="s">
        <v>37</v>
      </c>
      <c r="Q94" s="39"/>
      <c r="R94" s="39"/>
      <c r="S94" s="40"/>
      <c r="T94" s="39"/>
      <c r="U94" s="134"/>
      <c r="V94" s="39"/>
      <c r="W94" s="39"/>
      <c r="X94" s="39"/>
      <c r="Y94" s="40"/>
      <c r="Z94" s="39"/>
      <c r="AA94" s="39"/>
      <c r="AB94" s="40"/>
      <c r="AC94" s="39"/>
      <c r="AD94" s="39"/>
      <c r="AE94" s="40"/>
      <c r="AF94" s="39"/>
      <c r="AG94" s="39"/>
      <c r="AH94" s="40"/>
      <c r="AI94" s="135" t="s">
        <v>42</v>
      </c>
      <c r="AJ94" s="128" t="s">
        <v>32</v>
      </c>
      <c r="AK94" s="128" t="s">
        <v>32</v>
      </c>
      <c r="AP94" s="135" t="s">
        <v>42</v>
      </c>
      <c r="AQ94" s="136" t="s">
        <v>12</v>
      </c>
      <c r="AR94" s="136" t="s">
        <v>43</v>
      </c>
      <c r="AS94" s="128" t="s">
        <v>9</v>
      </c>
      <c r="AW94" s="40" t="s">
        <v>42</v>
      </c>
      <c r="AX94" s="39" t="s">
        <v>18</v>
      </c>
      <c r="AY94" s="129" t="s">
        <v>18</v>
      </c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</row>
    <row r="95" spans="1:77" ht="15" thickBot="1" x14ac:dyDescent="0.4">
      <c r="A95" s="40" t="s">
        <v>110</v>
      </c>
      <c r="B95" s="39" t="s">
        <v>9</v>
      </c>
      <c r="C95" s="39" t="s">
        <v>9</v>
      </c>
      <c r="G95" s="132" t="s">
        <v>1</v>
      </c>
      <c r="H95" s="133" t="s">
        <v>15</v>
      </c>
      <c r="I95" s="133" t="s">
        <v>15</v>
      </c>
      <c r="N95" s="137" t="s">
        <v>44</v>
      </c>
      <c r="O95" s="131" t="s">
        <v>21</v>
      </c>
      <c r="P95" s="131" t="s">
        <v>21</v>
      </c>
      <c r="Q95" s="39"/>
      <c r="R95" s="39"/>
      <c r="S95" s="40"/>
      <c r="T95" s="39"/>
      <c r="U95" s="134"/>
      <c r="V95" s="39"/>
      <c r="W95" s="39"/>
      <c r="X95" s="39"/>
      <c r="Y95" s="40"/>
      <c r="Z95" s="39"/>
      <c r="AA95" s="39"/>
      <c r="AB95" s="40"/>
      <c r="AC95" s="39"/>
      <c r="AD95" s="39"/>
      <c r="AE95" s="40"/>
      <c r="AF95" s="39"/>
      <c r="AG95" s="39"/>
      <c r="AH95" s="40"/>
      <c r="AI95" s="137" t="s">
        <v>44</v>
      </c>
      <c r="AJ95" s="131" t="s">
        <v>41</v>
      </c>
      <c r="AK95" s="131" t="s">
        <v>41</v>
      </c>
      <c r="AP95" s="137" t="s">
        <v>44</v>
      </c>
      <c r="AQ95" s="138" t="s">
        <v>10</v>
      </c>
      <c r="AR95" s="138" t="s">
        <v>17</v>
      </c>
      <c r="AS95" s="131" t="s">
        <v>9</v>
      </c>
      <c r="AW95" s="40" t="s">
        <v>44</v>
      </c>
      <c r="AX95" s="39" t="s">
        <v>18</v>
      </c>
      <c r="AY95" s="129" t="s">
        <v>18</v>
      </c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</row>
    <row r="96" spans="1:77" ht="15" thickBot="1" x14ac:dyDescent="0.4">
      <c r="A96" s="40" t="s">
        <v>111</v>
      </c>
      <c r="B96" s="39" t="s">
        <v>27</v>
      </c>
      <c r="C96" s="39" t="s">
        <v>27</v>
      </c>
      <c r="G96" s="130"/>
      <c r="H96" s="131"/>
      <c r="I96" s="131"/>
      <c r="N96" s="134" t="s">
        <v>45</v>
      </c>
      <c r="O96" s="39" t="s">
        <v>15</v>
      </c>
      <c r="P96" s="39" t="s">
        <v>15</v>
      </c>
      <c r="Q96" s="39"/>
      <c r="R96" s="39"/>
      <c r="S96" s="40"/>
      <c r="T96" s="39"/>
      <c r="U96" s="134"/>
      <c r="V96" s="39"/>
      <c r="W96" s="39"/>
      <c r="X96" s="39"/>
      <c r="Y96" s="40"/>
      <c r="Z96" s="39"/>
      <c r="AA96" s="39"/>
      <c r="AB96" s="40"/>
      <c r="AC96" s="39"/>
      <c r="AD96" s="39"/>
      <c r="AE96" s="40"/>
      <c r="AF96" s="39"/>
      <c r="AG96" s="39"/>
      <c r="AH96" s="40"/>
      <c r="AI96" s="134" t="s">
        <v>45</v>
      </c>
      <c r="AJ96" s="39" t="s">
        <v>12</v>
      </c>
      <c r="AK96" s="39" t="s">
        <v>12</v>
      </c>
      <c r="AP96" s="134" t="s">
        <v>45</v>
      </c>
      <c r="AQ96" s="129" t="s">
        <v>13</v>
      </c>
      <c r="AR96" s="129" t="s">
        <v>9</v>
      </c>
      <c r="AS96" s="39" t="s">
        <v>9</v>
      </c>
      <c r="AW96" s="127" t="s">
        <v>1</v>
      </c>
      <c r="AX96" s="128" t="s">
        <v>46</v>
      </c>
      <c r="AY96" s="136" t="s">
        <v>46</v>
      </c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</row>
    <row r="97" spans="1:77" ht="15" thickBot="1" x14ac:dyDescent="0.4">
      <c r="A97" s="127" t="s">
        <v>109</v>
      </c>
      <c r="B97" s="128" t="s">
        <v>27</v>
      </c>
      <c r="C97" s="128" t="s">
        <v>27</v>
      </c>
      <c r="G97" s="40"/>
      <c r="H97" s="39"/>
      <c r="I97" s="39"/>
      <c r="N97" s="134" t="s">
        <v>47</v>
      </c>
      <c r="O97" s="39" t="s">
        <v>37</v>
      </c>
      <c r="P97" s="39" t="s">
        <v>37</v>
      </c>
      <c r="Q97" s="39"/>
      <c r="R97" s="39"/>
      <c r="S97" s="40"/>
      <c r="T97" s="39"/>
      <c r="U97" s="134"/>
      <c r="V97" s="39"/>
      <c r="W97" s="39"/>
      <c r="X97" s="39"/>
      <c r="Y97" s="40"/>
      <c r="Z97" s="39"/>
      <c r="AA97" s="39"/>
      <c r="AB97" s="40"/>
      <c r="AC97" s="39"/>
      <c r="AD97" s="39"/>
      <c r="AE97" s="40"/>
      <c r="AF97" s="39"/>
      <c r="AG97" s="39"/>
      <c r="AH97" s="40"/>
      <c r="AI97" s="134" t="s">
        <v>47</v>
      </c>
      <c r="AJ97" s="39" t="s">
        <v>10</v>
      </c>
      <c r="AK97" s="39" t="s">
        <v>10</v>
      </c>
      <c r="AP97" s="134" t="s">
        <v>47</v>
      </c>
      <c r="AQ97" s="129" t="s">
        <v>10</v>
      </c>
      <c r="AR97" s="129" t="s">
        <v>9</v>
      </c>
      <c r="AS97" s="39" t="s">
        <v>27</v>
      </c>
      <c r="AW97" s="142"/>
      <c r="AX97" s="138"/>
      <c r="AY97" s="1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</row>
    <row r="98" spans="1:77" ht="15" thickBot="1" x14ac:dyDescent="0.4">
      <c r="A98" s="132" t="s">
        <v>1</v>
      </c>
      <c r="B98" s="133" t="s">
        <v>94</v>
      </c>
      <c r="C98" s="133" t="s">
        <v>94</v>
      </c>
      <c r="G98" s="40"/>
      <c r="H98" s="39"/>
      <c r="I98" s="39"/>
      <c r="N98" s="135" t="s">
        <v>1</v>
      </c>
      <c r="O98" s="128" t="s">
        <v>50</v>
      </c>
      <c r="P98" s="128" t="s">
        <v>50</v>
      </c>
      <c r="Q98" s="39"/>
      <c r="R98" s="39"/>
      <c r="S98" s="40"/>
      <c r="T98" s="39"/>
      <c r="U98" s="134"/>
      <c r="V98" s="39"/>
      <c r="W98" s="39"/>
      <c r="X98" s="39"/>
      <c r="Y98" s="40"/>
      <c r="Z98" s="39"/>
      <c r="AA98" s="39"/>
      <c r="AB98" s="40"/>
      <c r="AC98" s="39"/>
      <c r="AD98" s="39"/>
      <c r="AE98" s="40"/>
      <c r="AF98" s="39"/>
      <c r="AG98" s="39"/>
      <c r="AH98" s="40"/>
      <c r="AI98" s="135" t="s">
        <v>1</v>
      </c>
      <c r="AJ98" s="128" t="s">
        <v>51</v>
      </c>
      <c r="AK98" s="128" t="s">
        <v>51</v>
      </c>
      <c r="AP98" s="135" t="s">
        <v>1</v>
      </c>
      <c r="AQ98" s="136" t="s">
        <v>29</v>
      </c>
      <c r="AR98" s="136" t="s">
        <v>52</v>
      </c>
      <c r="AS98" s="128" t="s">
        <v>48</v>
      </c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</row>
    <row r="99" spans="1:77" x14ac:dyDescent="0.35">
      <c r="A99" s="130"/>
      <c r="B99" s="131"/>
      <c r="C99" s="131"/>
      <c r="G99" s="40"/>
      <c r="H99" s="39"/>
      <c r="I99" s="39"/>
      <c r="N99" s="130"/>
      <c r="O99" s="131"/>
      <c r="P99" s="131"/>
      <c r="U99" s="40"/>
      <c r="V99" s="39"/>
      <c r="W99" s="39"/>
      <c r="AB99" s="40"/>
      <c r="AC99" s="39"/>
      <c r="AD99" s="39"/>
      <c r="AI99" s="130"/>
      <c r="AJ99" s="131"/>
      <c r="AK99" s="131"/>
      <c r="AP99" s="142"/>
      <c r="AQ99" s="138"/>
      <c r="AR99" s="138"/>
      <c r="AS99" s="1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</row>
    <row r="100" spans="1:77" x14ac:dyDescent="0.35">
      <c r="A100" s="40"/>
      <c r="B100" s="39"/>
      <c r="C100" s="39"/>
      <c r="G100" s="40"/>
      <c r="H100" s="39"/>
      <c r="I100" s="39"/>
      <c r="N100" s="40"/>
      <c r="O100" s="39"/>
      <c r="P100" s="39"/>
      <c r="U100" s="40"/>
      <c r="V100" s="39"/>
      <c r="W100" s="39"/>
      <c r="AB100" s="40"/>
      <c r="AC100" s="39"/>
      <c r="AD100" s="39"/>
      <c r="AI100" s="40"/>
      <c r="AJ100" s="39"/>
      <c r="AK100" s="39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</row>
    <row r="101" spans="1:77" x14ac:dyDescent="0.35">
      <c r="A101" s="40"/>
      <c r="B101" s="39"/>
      <c r="C101" s="39"/>
      <c r="G101" s="40"/>
      <c r="H101" s="39"/>
      <c r="I101" s="39"/>
      <c r="N101" s="40"/>
      <c r="O101" s="39"/>
      <c r="P101" s="39"/>
      <c r="U101" s="40"/>
      <c r="V101" s="39"/>
      <c r="W101" s="39"/>
      <c r="AB101" s="40"/>
      <c r="AC101" s="39"/>
      <c r="AD101" s="39"/>
      <c r="AI101" s="40"/>
      <c r="AJ101" s="39"/>
      <c r="AK101" s="39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</row>
    <row r="102" spans="1:77" x14ac:dyDescent="0.35">
      <c r="A102" s="40"/>
      <c r="B102" s="39"/>
      <c r="C102" s="39"/>
      <c r="G102" s="40"/>
      <c r="H102" s="39"/>
      <c r="I102" s="39"/>
      <c r="N102" s="40"/>
      <c r="O102" s="39"/>
      <c r="P102" s="39"/>
      <c r="U102" s="40"/>
      <c r="V102" s="39"/>
      <c r="W102" s="39"/>
      <c r="AB102" s="40"/>
      <c r="AC102" s="39"/>
      <c r="AD102" s="39"/>
      <c r="AI102" s="40"/>
      <c r="AJ102" s="39"/>
      <c r="AK102" s="39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</row>
    <row r="103" spans="1:77" x14ac:dyDescent="0.35">
      <c r="A103" s="40"/>
      <c r="B103" s="39"/>
      <c r="C103" s="39"/>
      <c r="G103" s="40"/>
      <c r="H103" s="39"/>
      <c r="I103" s="39"/>
      <c r="N103" s="40"/>
      <c r="O103" s="39"/>
      <c r="P103" s="39"/>
      <c r="U103" s="40"/>
      <c r="V103" s="39"/>
      <c r="W103" s="39"/>
      <c r="AB103" s="40"/>
      <c r="AC103" s="39"/>
      <c r="AD103" s="39"/>
      <c r="AI103" s="40"/>
      <c r="AJ103" s="39"/>
      <c r="AK103" s="39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</row>
    <row r="104" spans="1:77" x14ac:dyDescent="0.35">
      <c r="A104" s="40"/>
      <c r="B104" s="39"/>
      <c r="C104" s="39"/>
      <c r="G104" s="40"/>
      <c r="H104" s="39"/>
      <c r="I104" s="39"/>
      <c r="N104" s="40"/>
      <c r="O104" s="39"/>
      <c r="P104" s="39"/>
      <c r="U104" s="40"/>
      <c r="V104" s="39"/>
      <c r="W104" s="39"/>
      <c r="AB104" s="40"/>
      <c r="AC104" s="39"/>
      <c r="AD104" s="39"/>
      <c r="AI104" s="40"/>
      <c r="AJ104" s="39"/>
      <c r="AK104" s="39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</row>
    <row r="105" spans="1:77" x14ac:dyDescent="0.35">
      <c r="A105" s="40"/>
      <c r="B105" s="39"/>
      <c r="C105" s="39"/>
      <c r="G105" s="40"/>
      <c r="H105" s="39"/>
      <c r="I105" s="39"/>
      <c r="N105" s="40"/>
      <c r="O105" s="39"/>
      <c r="P105" s="39"/>
      <c r="U105" s="40"/>
      <c r="V105" s="39"/>
      <c r="W105" s="39"/>
      <c r="AB105" s="40"/>
      <c r="AC105" s="39"/>
      <c r="AD105" s="39"/>
      <c r="AI105" s="40"/>
      <c r="AJ105" s="39"/>
      <c r="AK105" s="39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</row>
    <row r="106" spans="1:77" x14ac:dyDescent="0.35">
      <c r="A106" s="40"/>
      <c r="B106" s="39"/>
      <c r="C106" s="39"/>
      <c r="G106" s="40"/>
      <c r="H106" s="39"/>
      <c r="I106" s="39"/>
      <c r="N106" s="40"/>
      <c r="O106" s="39"/>
      <c r="P106" s="39"/>
      <c r="U106" s="40"/>
      <c r="V106" s="39"/>
      <c r="W106" s="39"/>
      <c r="AB106" s="40"/>
      <c r="AC106" s="39"/>
      <c r="AD106" s="39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</row>
    <row r="107" spans="1:77" x14ac:dyDescent="0.35">
      <c r="A107" s="40"/>
      <c r="B107" s="39"/>
      <c r="C107" s="39"/>
      <c r="G107" s="40"/>
      <c r="H107" s="39"/>
      <c r="I107" s="39"/>
      <c r="N107" s="40"/>
      <c r="O107" s="39"/>
      <c r="P107" s="39"/>
      <c r="U107" s="40"/>
      <c r="V107" s="39"/>
      <c r="W107" s="39"/>
      <c r="AB107" s="40"/>
      <c r="AC107" s="39"/>
      <c r="AD107" s="39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</row>
    <row r="108" spans="1:77" x14ac:dyDescent="0.35">
      <c r="A108" s="40"/>
      <c r="B108" s="39"/>
      <c r="C108" s="39"/>
      <c r="G108" s="40"/>
      <c r="H108" s="39"/>
      <c r="I108" s="39"/>
      <c r="N108" s="40"/>
      <c r="O108" s="39"/>
      <c r="P108" s="39"/>
      <c r="U108" s="40"/>
      <c r="V108" s="39"/>
      <c r="W108" s="39"/>
      <c r="AB108" s="40"/>
      <c r="AC108" s="39"/>
      <c r="AD108" s="39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</row>
    <row r="109" spans="1:77" x14ac:dyDescent="0.35">
      <c r="A109" s="40"/>
      <c r="B109" s="39"/>
      <c r="C109" s="39"/>
      <c r="G109" s="40"/>
      <c r="H109" s="39"/>
      <c r="I109" s="39"/>
      <c r="N109" s="40"/>
      <c r="O109" s="39"/>
      <c r="P109" s="39"/>
      <c r="U109" s="40"/>
      <c r="V109" s="39"/>
      <c r="W109" s="39"/>
      <c r="AB109" s="40"/>
      <c r="AC109" s="39"/>
      <c r="AD109" s="39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</row>
    <row r="110" spans="1:77" x14ac:dyDescent="0.35"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</row>
    <row r="111" spans="1:77" x14ac:dyDescent="0.35"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</row>
    <row r="112" spans="1:77" x14ac:dyDescent="0.35"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</row>
    <row r="113" spans="64:77" x14ac:dyDescent="0.35"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</row>
    <row r="114" spans="64:77" x14ac:dyDescent="0.35"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</row>
    <row r="115" spans="64:77" x14ac:dyDescent="0.35"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</row>
    <row r="116" spans="64:77" x14ac:dyDescent="0.35"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</row>
    <row r="117" spans="64:77" x14ac:dyDescent="0.35"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</row>
    <row r="118" spans="64:77" x14ac:dyDescent="0.35"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</row>
    <row r="119" spans="64:77" x14ac:dyDescent="0.35"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</row>
    <row r="120" spans="64:77" x14ac:dyDescent="0.35"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</row>
    <row r="121" spans="64:77" x14ac:dyDescent="0.35"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</row>
    <row r="122" spans="64:77" x14ac:dyDescent="0.35"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</row>
    <row r="123" spans="64:77" x14ac:dyDescent="0.35"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</row>
    <row r="124" spans="64:77" x14ac:dyDescent="0.35"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</row>
    <row r="125" spans="64:77" x14ac:dyDescent="0.35"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</row>
    <row r="126" spans="64:77" x14ac:dyDescent="0.35"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</row>
    <row r="127" spans="64:77" x14ac:dyDescent="0.35"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</row>
    <row r="128" spans="64:77" x14ac:dyDescent="0.35"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</row>
    <row r="129" spans="64:77" x14ac:dyDescent="0.35"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</row>
    <row r="130" spans="64:77" x14ac:dyDescent="0.35"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</row>
    <row r="131" spans="64:77" x14ac:dyDescent="0.35"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</row>
    <row r="132" spans="64:77" x14ac:dyDescent="0.35"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</row>
    <row r="133" spans="64:77" x14ac:dyDescent="0.35"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</row>
    <row r="134" spans="64:77" x14ac:dyDescent="0.35"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</row>
    <row r="135" spans="64:77" x14ac:dyDescent="0.35"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</row>
    <row r="136" spans="64:77" x14ac:dyDescent="0.35"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</row>
    <row r="137" spans="64:77" x14ac:dyDescent="0.35"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</row>
    <row r="138" spans="64:77" x14ac:dyDescent="0.35"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</row>
    <row r="139" spans="64:77" x14ac:dyDescent="0.35"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</row>
    <row r="140" spans="64:77" x14ac:dyDescent="0.35"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</row>
    <row r="141" spans="64:77" x14ac:dyDescent="0.35"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</row>
    <row r="142" spans="64:77" x14ac:dyDescent="0.35"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</row>
    <row r="143" spans="64:77" x14ac:dyDescent="0.35"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</row>
    <row r="144" spans="64:77" x14ac:dyDescent="0.35"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</row>
    <row r="145" spans="64:77" x14ac:dyDescent="0.35"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</row>
    <row r="146" spans="64:77" x14ac:dyDescent="0.35"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</row>
    <row r="147" spans="64:77" x14ac:dyDescent="0.35"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</row>
    <row r="148" spans="64:77" x14ac:dyDescent="0.35"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</row>
    <row r="149" spans="64:77" x14ac:dyDescent="0.35"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</row>
    <row r="150" spans="64:77" x14ac:dyDescent="0.35"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</row>
    <row r="151" spans="64:77" x14ac:dyDescent="0.35"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</row>
    <row r="152" spans="64:77" x14ac:dyDescent="0.35"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</row>
    <row r="153" spans="64:77" x14ac:dyDescent="0.35"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</row>
    <row r="154" spans="64:77" x14ac:dyDescent="0.35"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</row>
    <row r="155" spans="64:77" x14ac:dyDescent="0.35"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</row>
    <row r="156" spans="64:77" x14ac:dyDescent="0.35"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</row>
    <row r="157" spans="64:77" x14ac:dyDescent="0.35"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</row>
    <row r="158" spans="64:77" x14ac:dyDescent="0.35"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</row>
    <row r="159" spans="64:77" x14ac:dyDescent="0.35"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</row>
    <row r="160" spans="64:77" x14ac:dyDescent="0.35"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</row>
    <row r="161" spans="64:77" x14ac:dyDescent="0.35"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</row>
    <row r="162" spans="64:77" x14ac:dyDescent="0.35"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</row>
    <row r="163" spans="64:77" x14ac:dyDescent="0.35"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</row>
    <row r="164" spans="64:77" x14ac:dyDescent="0.35"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</row>
    <row r="165" spans="64:77" x14ac:dyDescent="0.35"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</row>
    <row r="166" spans="64:77" x14ac:dyDescent="0.35"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</row>
    <row r="167" spans="64:77" x14ac:dyDescent="0.35"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</row>
    <row r="168" spans="64:77" x14ac:dyDescent="0.35"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</row>
    <row r="169" spans="64:77" x14ac:dyDescent="0.35"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</row>
    <row r="170" spans="64:77" x14ac:dyDescent="0.35"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</row>
    <row r="171" spans="64:77" x14ac:dyDescent="0.35"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</row>
    <row r="172" spans="64:77" x14ac:dyDescent="0.35"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</row>
    <row r="173" spans="64:77" x14ac:dyDescent="0.35"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</row>
    <row r="174" spans="64:77" x14ac:dyDescent="0.35"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</row>
    <row r="175" spans="64:77" x14ac:dyDescent="0.35"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</row>
    <row r="176" spans="64:77" x14ac:dyDescent="0.35"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</row>
    <row r="177" spans="64:77" x14ac:dyDescent="0.35"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</row>
    <row r="178" spans="64:77" x14ac:dyDescent="0.35"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</row>
    <row r="179" spans="64:77" x14ac:dyDescent="0.35"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</row>
    <row r="180" spans="64:77" x14ac:dyDescent="0.35"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</row>
    <row r="181" spans="64:77" x14ac:dyDescent="0.35"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</row>
    <row r="182" spans="64:77" x14ac:dyDescent="0.35"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</row>
    <row r="183" spans="64:77" x14ac:dyDescent="0.35"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</row>
    <row r="184" spans="64:77" x14ac:dyDescent="0.35"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</row>
    <row r="185" spans="64:77" x14ac:dyDescent="0.35"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</row>
    <row r="186" spans="64:77" x14ac:dyDescent="0.35"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</row>
    <row r="187" spans="64:77" x14ac:dyDescent="0.35"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</row>
    <row r="188" spans="64:77" x14ac:dyDescent="0.35"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</row>
    <row r="189" spans="64:77" x14ac:dyDescent="0.35"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</row>
    <row r="190" spans="64:77" x14ac:dyDescent="0.35"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</row>
    <row r="191" spans="64:77" x14ac:dyDescent="0.35"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</row>
    <row r="192" spans="64:77" x14ac:dyDescent="0.35"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</row>
    <row r="193" spans="64:77" x14ac:dyDescent="0.35"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</row>
    <row r="194" spans="64:77" x14ac:dyDescent="0.35"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</row>
    <row r="195" spans="64:77" x14ac:dyDescent="0.35"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</row>
    <row r="196" spans="64:77" x14ac:dyDescent="0.35"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</row>
    <row r="197" spans="64:77" x14ac:dyDescent="0.35"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</row>
    <row r="198" spans="64:77" x14ac:dyDescent="0.35"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</row>
    <row r="199" spans="64:77" x14ac:dyDescent="0.35"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</row>
    <row r="200" spans="64:77" x14ac:dyDescent="0.35"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</row>
    <row r="201" spans="64:77" x14ac:dyDescent="0.35"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</row>
    <row r="202" spans="64:77" x14ac:dyDescent="0.35"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</row>
    <row r="203" spans="64:77" x14ac:dyDescent="0.35"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</row>
    <row r="204" spans="64:77" x14ac:dyDescent="0.35"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</row>
    <row r="205" spans="64:77" x14ac:dyDescent="0.35"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</row>
    <row r="206" spans="64:77" x14ac:dyDescent="0.35"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</row>
    <row r="207" spans="64:77" x14ac:dyDescent="0.35"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</row>
    <row r="208" spans="64:77" x14ac:dyDescent="0.35"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</row>
    <row r="209" spans="64:77" x14ac:dyDescent="0.35"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</row>
    <row r="210" spans="64:77" x14ac:dyDescent="0.35"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</row>
    <row r="211" spans="64:77" x14ac:dyDescent="0.35"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</row>
    <row r="212" spans="64:77" x14ac:dyDescent="0.35"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</row>
    <row r="213" spans="64:77" x14ac:dyDescent="0.35">
      <c r="BL213" s="38"/>
      <c r="BM213" s="38"/>
      <c r="BN213" s="38"/>
      <c r="BO213" s="38"/>
      <c r="BP213" s="38"/>
    </row>
    <row r="214" spans="64:77" x14ac:dyDescent="0.35">
      <c r="BL214" s="38"/>
      <c r="BM214" s="38"/>
      <c r="BN214" s="38"/>
      <c r="BO214" s="38"/>
      <c r="BP214" s="38"/>
    </row>
    <row r="215" spans="64:77" x14ac:dyDescent="0.35">
      <c r="BL215" s="38"/>
      <c r="BM215" s="38"/>
      <c r="BN215" s="38"/>
      <c r="BO215" s="38"/>
      <c r="BP215" s="38"/>
    </row>
    <row r="216" spans="64:77" x14ac:dyDescent="0.35">
      <c r="BL216" s="38"/>
      <c r="BM216" s="38"/>
      <c r="BN216" s="38"/>
      <c r="BO216" s="38"/>
      <c r="BP216" s="38"/>
    </row>
    <row r="217" spans="64:77" x14ac:dyDescent="0.35">
      <c r="BL217" s="38"/>
      <c r="BM217" s="38"/>
      <c r="BN217" s="38"/>
      <c r="BO217" s="38"/>
      <c r="BP217" s="38"/>
    </row>
    <row r="218" spans="64:77" x14ac:dyDescent="0.35">
      <c r="BL218" s="38"/>
      <c r="BM218" s="38"/>
      <c r="BN218" s="38"/>
      <c r="BO218" s="38"/>
      <c r="BP218" s="38"/>
    </row>
    <row r="219" spans="64:77" x14ac:dyDescent="0.35">
      <c r="BL219" s="38"/>
      <c r="BM219" s="38"/>
      <c r="BN219" s="38"/>
      <c r="BO219" s="38"/>
      <c r="BP219" s="38"/>
    </row>
    <row r="220" spans="64:77" x14ac:dyDescent="0.35">
      <c r="BL220" s="38"/>
      <c r="BM220" s="38"/>
      <c r="BN220" s="38"/>
      <c r="BO220" s="38"/>
      <c r="BP220" s="38"/>
    </row>
    <row r="221" spans="64:77" x14ac:dyDescent="0.35">
      <c r="BL221" s="38"/>
      <c r="BM221" s="38"/>
      <c r="BN221" s="38"/>
      <c r="BO221" s="38"/>
      <c r="BP221" s="38"/>
    </row>
    <row r="222" spans="64:77" x14ac:dyDescent="0.35">
      <c r="BL222" s="38"/>
      <c r="BM222" s="38"/>
      <c r="BN222" s="38"/>
      <c r="BO222" s="38"/>
      <c r="BP222" s="38"/>
    </row>
    <row r="223" spans="64:77" x14ac:dyDescent="0.35">
      <c r="BL223" s="38"/>
      <c r="BM223" s="38"/>
      <c r="BN223" s="38"/>
      <c r="BO223" s="38"/>
      <c r="BP223" s="38"/>
    </row>
    <row r="224" spans="64:77" x14ac:dyDescent="0.35">
      <c r="BL224" s="38"/>
      <c r="BM224" s="38"/>
      <c r="BN224" s="38"/>
      <c r="BO224" s="38"/>
      <c r="BP224" s="38"/>
    </row>
    <row r="225" spans="64:68" x14ac:dyDescent="0.35">
      <c r="BL225" s="38"/>
      <c r="BM225" s="38"/>
      <c r="BN225" s="38"/>
      <c r="BO225" s="38"/>
      <c r="BP225" s="38"/>
    </row>
    <row r="226" spans="64:68" x14ac:dyDescent="0.35">
      <c r="BL226" s="38"/>
      <c r="BM226" s="38"/>
      <c r="BN226" s="38"/>
      <c r="BO226" s="38"/>
      <c r="BP226" s="38"/>
    </row>
    <row r="227" spans="64:68" x14ac:dyDescent="0.35">
      <c r="BL227" s="38"/>
      <c r="BM227" s="38"/>
      <c r="BN227" s="38"/>
      <c r="BO227" s="38"/>
      <c r="BP227" s="38"/>
    </row>
    <row r="228" spans="64:68" x14ac:dyDescent="0.35">
      <c r="BL228" s="38"/>
      <c r="BM228" s="38"/>
      <c r="BN228" s="38"/>
      <c r="BO228" s="38"/>
      <c r="BP228" s="38"/>
    </row>
    <row r="229" spans="64:68" x14ac:dyDescent="0.35">
      <c r="BL229" s="38"/>
      <c r="BM229" s="38"/>
      <c r="BN229" s="38"/>
      <c r="BO229" s="38"/>
      <c r="BP229" s="38"/>
    </row>
    <row r="230" spans="64:68" x14ac:dyDescent="0.35">
      <c r="BL230" s="38"/>
      <c r="BM230" s="38"/>
      <c r="BN230" s="38"/>
      <c r="BO230" s="38"/>
      <c r="BP230" s="38"/>
    </row>
    <row r="231" spans="64:68" x14ac:dyDescent="0.35">
      <c r="BL231" s="38"/>
      <c r="BM231" s="38"/>
      <c r="BN231" s="38"/>
      <c r="BO231" s="38"/>
      <c r="BP231" s="38"/>
    </row>
    <row r="232" spans="64:68" x14ac:dyDescent="0.35">
      <c r="BL232" s="38"/>
      <c r="BM232" s="38"/>
      <c r="BN232" s="38"/>
      <c r="BO232" s="38"/>
      <c r="BP232" s="38"/>
    </row>
    <row r="233" spans="64:68" x14ac:dyDescent="0.35">
      <c r="BL233" s="38"/>
      <c r="BM233" s="38"/>
      <c r="BN233" s="38"/>
      <c r="BO233" s="38"/>
      <c r="BP233" s="38"/>
    </row>
    <row r="234" spans="64:68" x14ac:dyDescent="0.35">
      <c r="BL234" s="38"/>
      <c r="BM234" s="38"/>
      <c r="BN234" s="38"/>
      <c r="BO234" s="38"/>
      <c r="BP234" s="38"/>
    </row>
    <row r="235" spans="64:68" x14ac:dyDescent="0.35">
      <c r="BL235" s="38"/>
      <c r="BM235" s="38"/>
      <c r="BN235" s="38"/>
      <c r="BO235" s="38"/>
      <c r="BP235" s="38"/>
    </row>
    <row r="236" spans="64:68" x14ac:dyDescent="0.35">
      <c r="BL236" s="38"/>
      <c r="BM236" s="38"/>
      <c r="BN236" s="38"/>
      <c r="BO236" s="38"/>
      <c r="BP236" s="38"/>
    </row>
    <row r="237" spans="64:68" x14ac:dyDescent="0.35">
      <c r="BL237" s="38"/>
      <c r="BM237" s="38"/>
      <c r="BN237" s="38"/>
      <c r="BO237" s="38"/>
      <c r="BP237" s="38"/>
    </row>
    <row r="238" spans="64:68" x14ac:dyDescent="0.35">
      <c r="BL238" s="38"/>
      <c r="BM238" s="38"/>
      <c r="BN238" s="38"/>
      <c r="BO238" s="38"/>
      <c r="BP238" s="38"/>
    </row>
    <row r="239" spans="64:68" x14ac:dyDescent="0.35">
      <c r="BL239" s="38"/>
      <c r="BM239" s="38"/>
      <c r="BN239" s="38"/>
      <c r="BO239" s="38"/>
      <c r="BP239" s="38"/>
    </row>
    <row r="240" spans="64:68" x14ac:dyDescent="0.35">
      <c r="BL240" s="38"/>
      <c r="BM240" s="38"/>
      <c r="BN240" s="38"/>
      <c r="BO240" s="38"/>
      <c r="BP240" s="38"/>
    </row>
    <row r="241" spans="64:68" x14ac:dyDescent="0.35">
      <c r="BL241" s="38"/>
      <c r="BM241" s="38"/>
      <c r="BN241" s="38"/>
      <c r="BO241" s="38"/>
      <c r="BP241" s="38"/>
    </row>
    <row r="242" spans="64:68" x14ac:dyDescent="0.35">
      <c r="BL242" s="38"/>
      <c r="BM242" s="38"/>
      <c r="BN242" s="38"/>
      <c r="BO242" s="38"/>
      <c r="BP242" s="38"/>
    </row>
    <row r="243" spans="64:68" x14ac:dyDescent="0.35">
      <c r="BL243" s="38"/>
      <c r="BM243" s="38"/>
      <c r="BN243" s="38"/>
      <c r="BO243" s="38"/>
      <c r="BP243" s="38"/>
    </row>
    <row r="244" spans="64:68" x14ac:dyDescent="0.35">
      <c r="BL244" s="38"/>
      <c r="BM244" s="38"/>
      <c r="BN244" s="38"/>
      <c r="BO244" s="38"/>
      <c r="BP244" s="38"/>
    </row>
    <row r="245" spans="64:68" x14ac:dyDescent="0.35">
      <c r="BL245" s="38"/>
      <c r="BM245" s="38"/>
      <c r="BN245" s="38"/>
      <c r="BO245" s="38"/>
      <c r="BP245" s="38"/>
    </row>
    <row r="246" spans="64:68" x14ac:dyDescent="0.35">
      <c r="BL246" s="38"/>
      <c r="BM246" s="38"/>
      <c r="BN246" s="38"/>
      <c r="BO246" s="38"/>
      <c r="BP246" s="38"/>
    </row>
    <row r="247" spans="64:68" x14ac:dyDescent="0.35">
      <c r="BL247" s="38"/>
      <c r="BM247" s="38"/>
      <c r="BN247" s="38"/>
      <c r="BO247" s="38"/>
      <c r="BP247" s="38"/>
    </row>
    <row r="248" spans="64:68" x14ac:dyDescent="0.35">
      <c r="BL248" s="38"/>
      <c r="BM248" s="38"/>
      <c r="BN248" s="38"/>
      <c r="BO248" s="38"/>
      <c r="BP248" s="38"/>
    </row>
    <row r="249" spans="64:68" x14ac:dyDescent="0.35">
      <c r="BL249" s="38"/>
      <c r="BM249" s="38"/>
      <c r="BN249" s="38"/>
      <c r="BO249" s="38"/>
      <c r="BP249" s="38"/>
    </row>
    <row r="250" spans="64:68" x14ac:dyDescent="0.35">
      <c r="BL250" s="38"/>
      <c r="BM250" s="38"/>
      <c r="BN250" s="38"/>
      <c r="BO250" s="38"/>
      <c r="BP250" s="38"/>
    </row>
    <row r="251" spans="64:68" x14ac:dyDescent="0.35">
      <c r="BL251" s="38"/>
      <c r="BM251" s="38"/>
      <c r="BN251" s="38"/>
      <c r="BO251" s="38"/>
      <c r="BP251" s="38"/>
    </row>
    <row r="252" spans="64:68" x14ac:dyDescent="0.35">
      <c r="BL252" s="38"/>
      <c r="BM252" s="38"/>
      <c r="BN252" s="38"/>
      <c r="BO252" s="38"/>
      <c r="BP252" s="38"/>
    </row>
    <row r="253" spans="64:68" x14ac:dyDescent="0.35">
      <c r="BL253" s="38"/>
      <c r="BM253" s="38"/>
      <c r="BN253" s="38"/>
      <c r="BO253" s="38"/>
      <c r="BP253" s="38"/>
    </row>
    <row r="254" spans="64:68" x14ac:dyDescent="0.35">
      <c r="BL254" s="38"/>
      <c r="BM254" s="38"/>
      <c r="BN254" s="38"/>
      <c r="BO254" s="38"/>
      <c r="BP254" s="38"/>
    </row>
    <row r="255" spans="64:68" x14ac:dyDescent="0.35">
      <c r="BL255" s="38"/>
      <c r="BM255" s="38"/>
      <c r="BN255" s="38"/>
      <c r="BO255" s="38"/>
      <c r="BP255" s="38"/>
    </row>
    <row r="256" spans="64:68" x14ac:dyDescent="0.35">
      <c r="BL256" s="38"/>
      <c r="BM256" s="38"/>
      <c r="BN256" s="38"/>
      <c r="BO256" s="38"/>
      <c r="BP256" s="38"/>
    </row>
    <row r="257" spans="64:68" x14ac:dyDescent="0.35">
      <c r="BL257" s="38"/>
      <c r="BM257" s="38"/>
      <c r="BN257" s="38"/>
      <c r="BO257" s="38"/>
      <c r="BP257" s="38"/>
    </row>
    <row r="258" spans="64:68" x14ac:dyDescent="0.35">
      <c r="BL258" s="38"/>
      <c r="BM258" s="38"/>
      <c r="BN258" s="38"/>
      <c r="BO258" s="38"/>
      <c r="BP258" s="38"/>
    </row>
    <row r="259" spans="64:68" x14ac:dyDescent="0.35">
      <c r="BL259" s="38"/>
      <c r="BM259" s="38"/>
      <c r="BN259" s="38"/>
      <c r="BO259" s="38"/>
      <c r="BP259" s="38"/>
    </row>
    <row r="260" spans="64:68" x14ac:dyDescent="0.35">
      <c r="BL260" s="38"/>
      <c r="BM260" s="38"/>
      <c r="BN260" s="38"/>
      <c r="BO260" s="38"/>
      <c r="BP260" s="38"/>
    </row>
    <row r="261" spans="64:68" x14ac:dyDescent="0.35">
      <c r="BL261" s="38"/>
      <c r="BM261" s="38"/>
      <c r="BN261" s="38"/>
      <c r="BO261" s="38"/>
      <c r="BP261" s="38"/>
    </row>
    <row r="262" spans="64:68" x14ac:dyDescent="0.35">
      <c r="BL262" s="38"/>
      <c r="BM262" s="38"/>
      <c r="BN262" s="38"/>
      <c r="BO262" s="38"/>
      <c r="BP262" s="38"/>
    </row>
    <row r="263" spans="64:68" x14ac:dyDescent="0.35">
      <c r="BL263" s="38"/>
      <c r="BM263" s="38"/>
      <c r="BN263" s="38"/>
      <c r="BO263" s="38"/>
      <c r="BP263" s="38"/>
    </row>
    <row r="264" spans="64:68" x14ac:dyDescent="0.35">
      <c r="BL264" s="38"/>
      <c r="BM264" s="38"/>
      <c r="BN264" s="38"/>
      <c r="BO264" s="38"/>
      <c r="BP264" s="38"/>
    </row>
    <row r="265" spans="64:68" x14ac:dyDescent="0.35">
      <c r="BL265" s="38"/>
      <c r="BM265" s="38"/>
      <c r="BN265" s="38"/>
      <c r="BO265" s="38"/>
      <c r="BP265" s="38"/>
    </row>
    <row r="266" spans="64:68" x14ac:dyDescent="0.35">
      <c r="BL266" s="38"/>
      <c r="BM266" s="38"/>
      <c r="BN266" s="38"/>
      <c r="BO266" s="38"/>
      <c r="BP266" s="38"/>
    </row>
    <row r="267" spans="64:68" x14ac:dyDescent="0.35">
      <c r="BL267" s="38"/>
      <c r="BM267" s="38"/>
      <c r="BN267" s="38"/>
      <c r="BO267" s="38"/>
      <c r="BP267" s="38"/>
    </row>
    <row r="268" spans="64:68" x14ac:dyDescent="0.35">
      <c r="BL268" s="38"/>
      <c r="BM268" s="38"/>
      <c r="BN268" s="38"/>
      <c r="BO268" s="38"/>
      <c r="BP268" s="38"/>
    </row>
    <row r="269" spans="64:68" x14ac:dyDescent="0.35">
      <c r="BL269" s="38"/>
      <c r="BM269" s="38"/>
      <c r="BN269" s="38"/>
      <c r="BO269" s="38"/>
      <c r="BP269" s="38"/>
    </row>
    <row r="270" spans="64:68" x14ac:dyDescent="0.35">
      <c r="BL270" s="38"/>
      <c r="BM270" s="38"/>
      <c r="BN270" s="38"/>
      <c r="BO270" s="38"/>
      <c r="BP270" s="38"/>
    </row>
    <row r="271" spans="64:68" x14ac:dyDescent="0.35">
      <c r="BL271" s="38"/>
      <c r="BM271" s="38"/>
      <c r="BN271" s="38"/>
      <c r="BO271" s="38"/>
      <c r="BP271" s="38"/>
    </row>
    <row r="272" spans="64:68" x14ac:dyDescent="0.35">
      <c r="BL272" s="38"/>
      <c r="BM272" s="38"/>
      <c r="BN272" s="38"/>
      <c r="BO272" s="38"/>
      <c r="BP272" s="38"/>
    </row>
    <row r="273" spans="64:68" x14ac:dyDescent="0.35">
      <c r="BL273" s="38"/>
      <c r="BM273" s="38"/>
      <c r="BN273" s="38"/>
      <c r="BO273" s="38"/>
      <c r="BP273" s="38"/>
    </row>
    <row r="274" spans="64:68" x14ac:dyDescent="0.35">
      <c r="BL274" s="38"/>
      <c r="BM274" s="38"/>
      <c r="BN274" s="38"/>
      <c r="BO274" s="38"/>
      <c r="BP274" s="38"/>
    </row>
    <row r="275" spans="64:68" x14ac:dyDescent="0.35">
      <c r="BL275" s="38"/>
      <c r="BM275" s="38"/>
      <c r="BN275" s="38"/>
      <c r="BO275" s="38"/>
      <c r="BP275" s="38"/>
    </row>
    <row r="276" spans="64:68" x14ac:dyDescent="0.35">
      <c r="BL276" s="38"/>
      <c r="BM276" s="38"/>
      <c r="BN276" s="38"/>
      <c r="BO276" s="38"/>
      <c r="BP276" s="38"/>
    </row>
    <row r="277" spans="64:68" x14ac:dyDescent="0.35">
      <c r="BL277" s="38"/>
      <c r="BM277" s="38"/>
      <c r="BN277" s="38"/>
      <c r="BO277" s="38"/>
      <c r="BP277" s="38"/>
    </row>
    <row r="278" spans="64:68" x14ac:dyDescent="0.35">
      <c r="BL278" s="38"/>
      <c r="BM278" s="38"/>
      <c r="BN278" s="38"/>
      <c r="BO278" s="38"/>
      <c r="BP278" s="38"/>
    </row>
    <row r="279" spans="64:68" x14ac:dyDescent="0.35">
      <c r="BL279" s="38"/>
      <c r="BM279" s="38"/>
      <c r="BN279" s="38"/>
      <c r="BO279" s="38"/>
      <c r="BP279" s="38"/>
    </row>
    <row r="280" spans="64:68" x14ac:dyDescent="0.35">
      <c r="BL280" s="38"/>
      <c r="BM280" s="38"/>
      <c r="BN280" s="38"/>
      <c r="BO280" s="38"/>
      <c r="BP280" s="38"/>
    </row>
    <row r="281" spans="64:68" x14ac:dyDescent="0.35">
      <c r="BL281" s="38"/>
      <c r="BM281" s="38"/>
      <c r="BN281" s="38"/>
      <c r="BO281" s="38"/>
      <c r="BP281" s="38"/>
    </row>
    <row r="282" spans="64:68" x14ac:dyDescent="0.35">
      <c r="BL282" s="38"/>
      <c r="BM282" s="38"/>
      <c r="BN282" s="38"/>
      <c r="BO282" s="38"/>
      <c r="BP282" s="38"/>
    </row>
    <row r="283" spans="64:68" x14ac:dyDescent="0.35">
      <c r="BL283" s="38"/>
      <c r="BM283" s="38"/>
      <c r="BN283" s="38"/>
      <c r="BO283" s="38"/>
      <c r="BP283" s="38"/>
    </row>
    <row r="284" spans="64:68" x14ac:dyDescent="0.35">
      <c r="BL284" s="38"/>
      <c r="BM284" s="38"/>
      <c r="BN284" s="38"/>
      <c r="BO284" s="38"/>
      <c r="BP284" s="38"/>
    </row>
    <row r="285" spans="64:68" x14ac:dyDescent="0.35">
      <c r="BL285" s="38"/>
      <c r="BM285" s="38"/>
      <c r="BN285" s="38"/>
      <c r="BO285" s="38"/>
      <c r="BP285" s="38"/>
    </row>
    <row r="286" spans="64:68" x14ac:dyDescent="0.35">
      <c r="BL286" s="38"/>
      <c r="BM286" s="38"/>
      <c r="BN286" s="38"/>
      <c r="BO286" s="38"/>
      <c r="BP286" s="38"/>
    </row>
    <row r="287" spans="64:68" x14ac:dyDescent="0.35">
      <c r="BL287" s="38"/>
      <c r="BM287" s="38"/>
      <c r="BN287" s="38"/>
      <c r="BO287" s="38"/>
      <c r="BP287" s="38"/>
    </row>
    <row r="288" spans="64:68" x14ac:dyDescent="0.35">
      <c r="BL288" s="38"/>
      <c r="BM288" s="38"/>
      <c r="BN288" s="38"/>
      <c r="BO288" s="38"/>
      <c r="BP288" s="38"/>
    </row>
    <row r="289" spans="64:68" x14ac:dyDescent="0.35">
      <c r="BL289" s="38"/>
      <c r="BM289" s="38"/>
      <c r="BN289" s="38"/>
      <c r="BO289" s="38"/>
      <c r="BP289" s="38"/>
    </row>
    <row r="290" spans="64:68" x14ac:dyDescent="0.35">
      <c r="BL290" s="38"/>
      <c r="BM290" s="38"/>
      <c r="BN290" s="38"/>
      <c r="BO290" s="38"/>
      <c r="BP290" s="38"/>
    </row>
    <row r="291" spans="64:68" x14ac:dyDescent="0.35">
      <c r="BL291" s="38"/>
      <c r="BM291" s="38"/>
      <c r="BN291" s="38"/>
      <c r="BO291" s="38"/>
      <c r="BP291" s="38"/>
    </row>
    <row r="292" spans="64:68" x14ac:dyDescent="0.35">
      <c r="BL292" s="38"/>
      <c r="BM292" s="38"/>
      <c r="BN292" s="38"/>
      <c r="BO292" s="38"/>
      <c r="BP292" s="38"/>
    </row>
    <row r="293" spans="64:68" x14ac:dyDescent="0.35">
      <c r="BL293" s="38"/>
      <c r="BM293" s="38"/>
      <c r="BN293" s="38"/>
      <c r="BO293" s="38"/>
      <c r="BP293" s="38"/>
    </row>
    <row r="294" spans="64:68" x14ac:dyDescent="0.35">
      <c r="BL294" s="38"/>
      <c r="BM294" s="38"/>
      <c r="BN294" s="38"/>
      <c r="BO294" s="38"/>
      <c r="BP294" s="38"/>
    </row>
    <row r="295" spans="64:68" x14ac:dyDescent="0.35">
      <c r="BL295" s="38"/>
      <c r="BM295" s="38"/>
      <c r="BN295" s="38"/>
      <c r="BO295" s="38"/>
      <c r="BP295" s="38"/>
    </row>
    <row r="296" spans="64:68" x14ac:dyDescent="0.35">
      <c r="BL296" s="38"/>
      <c r="BM296" s="38"/>
      <c r="BN296" s="38"/>
      <c r="BO296" s="38"/>
      <c r="BP296" s="38"/>
    </row>
    <row r="297" spans="64:68" x14ac:dyDescent="0.35">
      <c r="BL297" s="38"/>
      <c r="BM297" s="38"/>
      <c r="BN297" s="38"/>
      <c r="BO297" s="38"/>
      <c r="BP297" s="38"/>
    </row>
    <row r="298" spans="64:68" x14ac:dyDescent="0.35">
      <c r="BL298" s="38"/>
      <c r="BM298" s="38"/>
      <c r="BN298" s="38"/>
      <c r="BO298" s="38"/>
      <c r="BP298" s="38"/>
    </row>
    <row r="299" spans="64:68" x14ac:dyDescent="0.35">
      <c r="BL299" s="38"/>
      <c r="BM299" s="38"/>
      <c r="BN299" s="38"/>
      <c r="BO299" s="38"/>
      <c r="BP299" s="38"/>
    </row>
    <row r="300" spans="64:68" x14ac:dyDescent="0.35">
      <c r="BL300" s="38"/>
      <c r="BM300" s="38"/>
      <c r="BN300" s="38"/>
      <c r="BO300" s="38"/>
      <c r="BP300" s="38"/>
    </row>
    <row r="301" spans="64:68" x14ac:dyDescent="0.35">
      <c r="BL301" s="38"/>
      <c r="BM301" s="38"/>
      <c r="BN301" s="38"/>
      <c r="BO301" s="38"/>
      <c r="BP301" s="38"/>
    </row>
    <row r="302" spans="64:68" x14ac:dyDescent="0.35">
      <c r="BL302" s="38"/>
      <c r="BM302" s="38"/>
      <c r="BN302" s="38"/>
      <c r="BO302" s="38"/>
      <c r="BP302" s="38"/>
    </row>
    <row r="303" spans="64:68" x14ac:dyDescent="0.35">
      <c r="BL303" s="38"/>
      <c r="BM303" s="38"/>
      <c r="BN303" s="38"/>
      <c r="BO303" s="38"/>
      <c r="BP303" s="38"/>
    </row>
    <row r="304" spans="64:68" x14ac:dyDescent="0.35">
      <c r="BL304" s="38"/>
      <c r="BM304" s="38"/>
      <c r="BN304" s="38"/>
      <c r="BO304" s="38"/>
      <c r="BP304" s="38"/>
    </row>
    <row r="305" spans="64:68" x14ac:dyDescent="0.35">
      <c r="BL305" s="38"/>
      <c r="BM305" s="38"/>
      <c r="BN305" s="38"/>
      <c r="BO305" s="38"/>
      <c r="BP305" s="38"/>
    </row>
    <row r="306" spans="64:68" x14ac:dyDescent="0.35">
      <c r="BL306" s="38"/>
      <c r="BM306" s="38"/>
      <c r="BN306" s="38"/>
      <c r="BO306" s="38"/>
      <c r="BP306" s="38"/>
    </row>
    <row r="307" spans="64:68" x14ac:dyDescent="0.35">
      <c r="BL307" s="38"/>
      <c r="BM307" s="38"/>
      <c r="BN307" s="38"/>
      <c r="BO307" s="38"/>
      <c r="BP307" s="38"/>
    </row>
    <row r="308" spans="64:68" x14ac:dyDescent="0.35">
      <c r="BL308" s="38"/>
      <c r="BM308" s="38"/>
      <c r="BN308" s="38"/>
      <c r="BO308" s="38"/>
      <c r="BP308" s="38"/>
    </row>
    <row r="309" spans="64:68" x14ac:dyDescent="0.35">
      <c r="BL309" s="38"/>
      <c r="BM309" s="38"/>
      <c r="BN309" s="38"/>
      <c r="BO309" s="38"/>
      <c r="BP309" s="38"/>
    </row>
    <row r="310" spans="64:68" x14ac:dyDescent="0.35">
      <c r="BL310" s="38"/>
      <c r="BM310" s="38"/>
      <c r="BN310" s="38"/>
      <c r="BO310" s="38"/>
      <c r="BP310" s="38"/>
    </row>
    <row r="311" spans="64:68" x14ac:dyDescent="0.35">
      <c r="BL311" s="38"/>
      <c r="BM311" s="38"/>
      <c r="BN311" s="38"/>
      <c r="BO311" s="38"/>
      <c r="BP311" s="38"/>
    </row>
    <row r="312" spans="64:68" x14ac:dyDescent="0.35">
      <c r="BL312" s="38"/>
      <c r="BM312" s="38"/>
      <c r="BN312" s="38"/>
      <c r="BO312" s="38"/>
      <c r="BP312" s="38"/>
    </row>
    <row r="313" spans="64:68" x14ac:dyDescent="0.35">
      <c r="BL313" s="38"/>
      <c r="BM313" s="38"/>
      <c r="BN313" s="38"/>
      <c r="BO313" s="38"/>
      <c r="BP313" s="38"/>
    </row>
    <row r="314" spans="64:68" x14ac:dyDescent="0.35">
      <c r="BL314" s="38"/>
      <c r="BM314" s="38"/>
      <c r="BN314" s="38"/>
      <c r="BO314" s="38"/>
      <c r="BP314" s="38"/>
    </row>
    <row r="315" spans="64:68" x14ac:dyDescent="0.35">
      <c r="BL315" s="38"/>
      <c r="BM315" s="38"/>
      <c r="BN315" s="38"/>
      <c r="BO315" s="38"/>
      <c r="BP315" s="38"/>
    </row>
    <row r="316" spans="64:68" x14ac:dyDescent="0.35">
      <c r="BL316" s="38"/>
      <c r="BM316" s="38"/>
      <c r="BN316" s="38"/>
      <c r="BO316" s="38"/>
      <c r="BP316" s="38"/>
    </row>
    <row r="317" spans="64:68" x14ac:dyDescent="0.35">
      <c r="BL317" s="38"/>
      <c r="BM317" s="38"/>
      <c r="BN317" s="38"/>
      <c r="BO317" s="38"/>
      <c r="BP317" s="38"/>
    </row>
    <row r="318" spans="64:68" x14ac:dyDescent="0.35">
      <c r="BL318" s="38"/>
      <c r="BM318" s="38"/>
      <c r="BN318" s="38"/>
      <c r="BO318" s="38"/>
      <c r="BP318" s="38"/>
    </row>
    <row r="319" spans="64:68" x14ac:dyDescent="0.35">
      <c r="BL319" s="38"/>
      <c r="BM319" s="38"/>
      <c r="BN319" s="38"/>
      <c r="BO319" s="38"/>
      <c r="BP319" s="38"/>
    </row>
    <row r="320" spans="64:68" x14ac:dyDescent="0.35">
      <c r="BL320" s="38"/>
      <c r="BM320" s="38"/>
      <c r="BN320" s="38"/>
      <c r="BO320" s="38"/>
      <c r="BP320" s="38"/>
    </row>
    <row r="321" spans="64:68" x14ac:dyDescent="0.35">
      <c r="BL321" s="38"/>
      <c r="BM321" s="38"/>
      <c r="BN321" s="38"/>
      <c r="BO321" s="38"/>
      <c r="BP321" s="38"/>
    </row>
    <row r="322" spans="64:68" x14ac:dyDescent="0.35">
      <c r="BL322" s="38"/>
      <c r="BM322" s="38"/>
      <c r="BN322" s="38"/>
      <c r="BO322" s="38"/>
      <c r="BP322" s="38"/>
    </row>
    <row r="323" spans="64:68" x14ac:dyDescent="0.35">
      <c r="BL323" s="38"/>
      <c r="BM323" s="38"/>
      <c r="BN323" s="38"/>
      <c r="BO323" s="38"/>
      <c r="BP323" s="38"/>
    </row>
    <row r="324" spans="64:68" x14ac:dyDescent="0.35">
      <c r="BL324" s="38"/>
      <c r="BM324" s="38"/>
      <c r="BN324" s="38"/>
      <c r="BO324" s="38"/>
      <c r="BP324" s="38"/>
    </row>
    <row r="325" spans="64:68" x14ac:dyDescent="0.35">
      <c r="BL325" s="38"/>
      <c r="BM325" s="38"/>
      <c r="BN325" s="38"/>
      <c r="BO325" s="38"/>
      <c r="BP325" s="38"/>
    </row>
    <row r="326" spans="64:68" x14ac:dyDescent="0.35">
      <c r="BL326" s="38"/>
      <c r="BM326" s="38"/>
      <c r="BN326" s="38"/>
      <c r="BO326" s="38"/>
      <c r="BP326" s="38"/>
    </row>
    <row r="327" spans="64:68" x14ac:dyDescent="0.35">
      <c r="BL327" s="38"/>
      <c r="BM327" s="38"/>
      <c r="BN327" s="38"/>
      <c r="BO327" s="38"/>
      <c r="BP327" s="38"/>
    </row>
    <row r="328" spans="64:68" x14ac:dyDescent="0.35">
      <c r="BL328" s="38"/>
      <c r="BM328" s="38"/>
      <c r="BN328" s="38"/>
      <c r="BO328" s="38"/>
      <c r="BP328" s="38"/>
    </row>
    <row r="329" spans="64:68" x14ac:dyDescent="0.35">
      <c r="BL329" s="38"/>
      <c r="BM329" s="38"/>
      <c r="BN329" s="38"/>
      <c r="BO329" s="38"/>
      <c r="BP329" s="38"/>
    </row>
    <row r="330" spans="64:68" x14ac:dyDescent="0.35">
      <c r="BL330" s="38"/>
      <c r="BM330" s="38"/>
      <c r="BN330" s="38"/>
      <c r="BO330" s="38"/>
      <c r="BP330" s="38"/>
    </row>
    <row r="331" spans="64:68" x14ac:dyDescent="0.35">
      <c r="BL331" s="38"/>
      <c r="BM331" s="38"/>
      <c r="BN331" s="38"/>
      <c r="BO331" s="38"/>
      <c r="BP331" s="38"/>
    </row>
    <row r="332" spans="64:68" x14ac:dyDescent="0.35">
      <c r="BL332" s="38"/>
      <c r="BM332" s="38"/>
      <c r="BN332" s="38"/>
      <c r="BO332" s="38"/>
      <c r="BP332" s="38"/>
    </row>
    <row r="333" spans="64:68" x14ac:dyDescent="0.35">
      <c r="BL333" s="38"/>
      <c r="BM333" s="38"/>
      <c r="BN333" s="38"/>
      <c r="BO333" s="38"/>
      <c r="BP333" s="38"/>
    </row>
    <row r="334" spans="64:68" x14ac:dyDescent="0.35">
      <c r="BL334" s="38"/>
      <c r="BM334" s="38"/>
      <c r="BN334" s="38"/>
      <c r="BO334" s="38"/>
      <c r="BP334" s="38"/>
    </row>
    <row r="335" spans="64:68" x14ac:dyDescent="0.35">
      <c r="BL335" s="38"/>
      <c r="BM335" s="38"/>
      <c r="BN335" s="38"/>
      <c r="BO335" s="38"/>
      <c r="BP335" s="38"/>
    </row>
    <row r="336" spans="64:68" x14ac:dyDescent="0.35">
      <c r="BL336" s="38"/>
      <c r="BM336" s="38"/>
      <c r="BN336" s="38"/>
      <c r="BO336" s="38"/>
      <c r="BP336" s="38"/>
    </row>
    <row r="337" spans="64:68" x14ac:dyDescent="0.35">
      <c r="BL337" s="38"/>
      <c r="BM337" s="38"/>
      <c r="BN337" s="38"/>
      <c r="BO337" s="38"/>
      <c r="BP337" s="38"/>
    </row>
    <row r="338" spans="64:68" x14ac:dyDescent="0.35">
      <c r="BL338" s="38"/>
      <c r="BM338" s="38"/>
      <c r="BN338" s="38"/>
      <c r="BO338" s="38"/>
      <c r="BP338" s="38"/>
    </row>
    <row r="339" spans="64:68" x14ac:dyDescent="0.35">
      <c r="BL339" s="38"/>
      <c r="BM339" s="38"/>
      <c r="BN339" s="38"/>
      <c r="BO339" s="38"/>
      <c r="BP339" s="38"/>
    </row>
    <row r="340" spans="64:68" x14ac:dyDescent="0.35">
      <c r="BL340" s="38"/>
      <c r="BM340" s="38"/>
      <c r="BN340" s="38"/>
      <c r="BO340" s="38"/>
      <c r="BP340" s="38"/>
    </row>
    <row r="341" spans="64:68" x14ac:dyDescent="0.35">
      <c r="BL341" s="38"/>
      <c r="BM341" s="38"/>
      <c r="BN341" s="38"/>
      <c r="BO341" s="38"/>
      <c r="BP341" s="38"/>
    </row>
    <row r="342" spans="64:68" x14ac:dyDescent="0.35">
      <c r="BL342" s="38"/>
      <c r="BM342" s="38"/>
      <c r="BN342" s="38"/>
      <c r="BO342" s="38"/>
      <c r="BP342" s="38"/>
    </row>
    <row r="343" spans="64:68" x14ac:dyDescent="0.35">
      <c r="BL343" s="38"/>
      <c r="BM343" s="38"/>
      <c r="BN343" s="38"/>
      <c r="BO343" s="38"/>
      <c r="BP343" s="38"/>
    </row>
    <row r="344" spans="64:68" x14ac:dyDescent="0.35">
      <c r="BL344" s="38"/>
      <c r="BM344" s="38"/>
      <c r="BN344" s="38"/>
      <c r="BO344" s="38"/>
      <c r="BP344" s="38"/>
    </row>
    <row r="345" spans="64:68" x14ac:dyDescent="0.35">
      <c r="BL345" s="38"/>
      <c r="BM345" s="38"/>
      <c r="BN345" s="38"/>
      <c r="BO345" s="38"/>
      <c r="BP345" s="38"/>
    </row>
    <row r="346" spans="64:68" x14ac:dyDescent="0.35">
      <c r="BL346" s="38"/>
      <c r="BM346" s="38"/>
      <c r="BN346" s="38"/>
      <c r="BO346" s="38"/>
      <c r="BP346" s="38"/>
    </row>
    <row r="347" spans="64:68" x14ac:dyDescent="0.35">
      <c r="BL347" s="38"/>
      <c r="BM347" s="38"/>
      <c r="BN347" s="38"/>
      <c r="BO347" s="38"/>
      <c r="BP347" s="38"/>
    </row>
    <row r="348" spans="64:68" x14ac:dyDescent="0.35">
      <c r="BL348" s="38"/>
      <c r="BM348" s="38"/>
      <c r="BN348" s="38"/>
      <c r="BO348" s="38"/>
      <c r="BP348" s="38"/>
    </row>
    <row r="349" spans="64:68" x14ac:dyDescent="0.35">
      <c r="BL349" s="38"/>
      <c r="BM349" s="38"/>
      <c r="BN349" s="38"/>
      <c r="BO349" s="38"/>
      <c r="BP349" s="38"/>
    </row>
    <row r="350" spans="64:68" x14ac:dyDescent="0.35">
      <c r="BL350" s="38"/>
      <c r="BM350" s="38"/>
      <c r="BN350" s="38"/>
      <c r="BO350" s="38"/>
      <c r="BP350" s="38"/>
    </row>
    <row r="351" spans="64:68" x14ac:dyDescent="0.35">
      <c r="BL351" s="38"/>
      <c r="BM351" s="38"/>
      <c r="BN351" s="38"/>
      <c r="BO351" s="38"/>
      <c r="BP351" s="38"/>
    </row>
    <row r="352" spans="64:68" x14ac:dyDescent="0.35">
      <c r="BL352" s="38"/>
      <c r="BM352" s="38"/>
      <c r="BN352" s="38"/>
      <c r="BO352" s="38"/>
      <c r="BP352" s="38"/>
    </row>
    <row r="353" spans="64:68" x14ac:dyDescent="0.35">
      <c r="BL353" s="38"/>
      <c r="BM353" s="38"/>
      <c r="BN353" s="38"/>
      <c r="BO353" s="38"/>
      <c r="BP353" s="38"/>
    </row>
    <row r="354" spans="64:68" x14ac:dyDescent="0.35">
      <c r="BL354" s="38"/>
      <c r="BM354" s="38"/>
      <c r="BN354" s="38"/>
      <c r="BO354" s="38"/>
      <c r="BP354" s="38"/>
    </row>
    <row r="355" spans="64:68" x14ac:dyDescent="0.35">
      <c r="BL355" s="38"/>
      <c r="BM355" s="38"/>
      <c r="BN355" s="38"/>
      <c r="BO355" s="38"/>
      <c r="BP355" s="38"/>
    </row>
    <row r="356" spans="64:68" x14ac:dyDescent="0.35">
      <c r="BL356" s="38"/>
      <c r="BM356" s="38"/>
      <c r="BN356" s="38"/>
      <c r="BO356" s="38"/>
      <c r="BP356" s="38"/>
    </row>
    <row r="357" spans="64:68" x14ac:dyDescent="0.35">
      <c r="BL357" s="38"/>
      <c r="BM357" s="38"/>
      <c r="BN357" s="38"/>
      <c r="BO357" s="38"/>
      <c r="BP357" s="38"/>
    </row>
    <row r="358" spans="64:68" x14ac:dyDescent="0.35">
      <c r="BL358" s="38"/>
      <c r="BM358" s="38"/>
      <c r="BN358" s="38"/>
      <c r="BO358" s="38"/>
      <c r="BP358" s="38"/>
    </row>
    <row r="359" spans="64:68" x14ac:dyDescent="0.35">
      <c r="BL359" s="38"/>
      <c r="BM359" s="38"/>
      <c r="BN359" s="38"/>
      <c r="BO359" s="38"/>
      <c r="BP359" s="38"/>
    </row>
    <row r="360" spans="64:68" x14ac:dyDescent="0.35">
      <c r="BL360" s="38"/>
      <c r="BM360" s="38"/>
      <c r="BN360" s="38"/>
      <c r="BO360" s="38"/>
      <c r="BP360" s="38"/>
    </row>
    <row r="361" spans="64:68" x14ac:dyDescent="0.35">
      <c r="BL361" s="38"/>
      <c r="BM361" s="38"/>
      <c r="BN361" s="38"/>
      <c r="BO361" s="38"/>
      <c r="BP361" s="38"/>
    </row>
    <row r="362" spans="64:68" x14ac:dyDescent="0.35">
      <c r="BL362" s="38"/>
      <c r="BM362" s="38"/>
      <c r="BN362" s="38"/>
      <c r="BO362" s="38"/>
      <c r="BP362" s="38"/>
    </row>
    <row r="363" spans="64:68" x14ac:dyDescent="0.35">
      <c r="BL363" s="38"/>
      <c r="BM363" s="38"/>
      <c r="BN363" s="38"/>
      <c r="BO363" s="38"/>
      <c r="BP363" s="38"/>
    </row>
    <row r="364" spans="64:68" x14ac:dyDescent="0.35">
      <c r="BL364" s="38"/>
      <c r="BM364" s="38"/>
      <c r="BN364" s="38"/>
      <c r="BO364" s="38"/>
      <c r="BP364" s="38"/>
    </row>
    <row r="365" spans="64:68" x14ac:dyDescent="0.35">
      <c r="BL365" s="38"/>
      <c r="BM365" s="38"/>
      <c r="BN365" s="38"/>
      <c r="BO365" s="38"/>
      <c r="BP365" s="38"/>
    </row>
    <row r="366" spans="64:68" x14ac:dyDescent="0.35">
      <c r="BL366" s="38"/>
      <c r="BM366" s="38"/>
      <c r="BN366" s="38"/>
      <c r="BO366" s="38"/>
      <c r="BP366" s="38"/>
    </row>
    <row r="367" spans="64:68" x14ac:dyDescent="0.35">
      <c r="BL367" s="38"/>
      <c r="BM367" s="38"/>
      <c r="BN367" s="38"/>
      <c r="BO367" s="38"/>
      <c r="BP367" s="38"/>
    </row>
    <row r="368" spans="64:68" x14ac:dyDescent="0.35">
      <c r="BL368" s="38"/>
      <c r="BM368" s="38"/>
      <c r="BN368" s="38"/>
      <c r="BO368" s="38"/>
      <c r="BP368" s="38"/>
    </row>
    <row r="369" spans="64:68" x14ac:dyDescent="0.35">
      <c r="BL369" s="38"/>
      <c r="BM369" s="38"/>
      <c r="BN369" s="38"/>
      <c r="BO369" s="38"/>
      <c r="BP369" s="38"/>
    </row>
    <row r="370" spans="64:68" x14ac:dyDescent="0.35">
      <c r="BL370" s="38"/>
      <c r="BM370" s="38"/>
      <c r="BN370" s="38"/>
      <c r="BO370" s="38"/>
      <c r="BP370" s="38"/>
    </row>
    <row r="371" spans="64:68" x14ac:dyDescent="0.35">
      <c r="BL371" s="38"/>
      <c r="BM371" s="38"/>
      <c r="BN371" s="38"/>
      <c r="BO371" s="38"/>
      <c r="BP371" s="38"/>
    </row>
    <row r="372" spans="64:68" x14ac:dyDescent="0.35">
      <c r="BL372" s="38"/>
      <c r="BM372" s="38"/>
      <c r="BN372" s="38"/>
      <c r="BO372" s="38"/>
      <c r="BP372" s="38"/>
    </row>
    <row r="373" spans="64:68" x14ac:dyDescent="0.35">
      <c r="BL373" s="38"/>
      <c r="BM373" s="38"/>
      <c r="BN373" s="38"/>
      <c r="BO373" s="38"/>
      <c r="BP373" s="38"/>
    </row>
    <row r="374" spans="64:68" x14ac:dyDescent="0.35">
      <c r="BL374" s="38"/>
      <c r="BM374" s="38"/>
      <c r="BN374" s="38"/>
      <c r="BO374" s="38"/>
      <c r="BP374" s="38"/>
    </row>
    <row r="375" spans="64:68" x14ac:dyDescent="0.35">
      <c r="BL375" s="38"/>
      <c r="BM375" s="38"/>
      <c r="BN375" s="38"/>
      <c r="BO375" s="38"/>
      <c r="BP375" s="38"/>
    </row>
    <row r="376" spans="64:68" x14ac:dyDescent="0.35">
      <c r="BL376" s="38"/>
      <c r="BM376" s="38"/>
      <c r="BN376" s="38"/>
      <c r="BO376" s="38"/>
      <c r="BP376" s="38"/>
    </row>
    <row r="377" spans="64:68" x14ac:dyDescent="0.35">
      <c r="BL377" s="38"/>
      <c r="BM377" s="38"/>
      <c r="BN377" s="38"/>
      <c r="BO377" s="38"/>
      <c r="BP377" s="38"/>
    </row>
    <row r="378" spans="64:68" x14ac:dyDescent="0.35">
      <c r="BL378" s="38"/>
      <c r="BM378" s="38"/>
      <c r="BN378" s="38"/>
      <c r="BO378" s="38"/>
      <c r="BP378" s="38"/>
    </row>
    <row r="379" spans="64:68" x14ac:dyDescent="0.35">
      <c r="BL379" s="38"/>
      <c r="BM379" s="38"/>
      <c r="BN379" s="38"/>
      <c r="BO379" s="38"/>
      <c r="BP379" s="38"/>
    </row>
    <row r="380" spans="64:68" x14ac:dyDescent="0.35">
      <c r="BL380" s="38"/>
      <c r="BM380" s="38"/>
      <c r="BN380" s="38"/>
      <c r="BO380" s="38"/>
      <c r="BP380" s="38"/>
    </row>
    <row r="381" spans="64:68" x14ac:dyDescent="0.35">
      <c r="BL381" s="38"/>
      <c r="BM381" s="38"/>
      <c r="BN381" s="38"/>
      <c r="BO381" s="38"/>
      <c r="BP381" s="38"/>
    </row>
    <row r="382" spans="64:68" x14ac:dyDescent="0.35">
      <c r="BL382" s="38"/>
      <c r="BM382" s="38"/>
      <c r="BN382" s="38"/>
      <c r="BO382" s="38"/>
      <c r="BP382" s="38"/>
    </row>
    <row r="383" spans="64:68" x14ac:dyDescent="0.35">
      <c r="BL383" s="38"/>
      <c r="BM383" s="38"/>
      <c r="BN383" s="38"/>
      <c r="BO383" s="38"/>
      <c r="BP383" s="38"/>
    </row>
    <row r="384" spans="64:68" x14ac:dyDescent="0.35">
      <c r="BL384" s="38"/>
      <c r="BM384" s="38"/>
      <c r="BN384" s="38"/>
      <c r="BO384" s="38"/>
      <c r="BP384" s="38"/>
    </row>
    <row r="385" spans="64:68" x14ac:dyDescent="0.35">
      <c r="BL385" s="38"/>
      <c r="BM385" s="38"/>
      <c r="BN385" s="38"/>
      <c r="BO385" s="38"/>
      <c r="BP385" s="38"/>
    </row>
    <row r="386" spans="64:68" x14ac:dyDescent="0.35">
      <c r="BL386" s="38"/>
      <c r="BM386" s="38"/>
      <c r="BN386" s="38"/>
      <c r="BO386" s="38"/>
      <c r="BP386" s="38"/>
    </row>
    <row r="387" spans="64:68" x14ac:dyDescent="0.35">
      <c r="BL387" s="38"/>
      <c r="BM387" s="38"/>
      <c r="BN387" s="38"/>
      <c r="BO387" s="38"/>
      <c r="BP387" s="38"/>
    </row>
    <row r="388" spans="64:68" x14ac:dyDescent="0.35">
      <c r="BL388" s="38"/>
      <c r="BM388" s="38"/>
      <c r="BN388" s="38"/>
      <c r="BO388" s="38"/>
      <c r="BP388" s="38"/>
    </row>
    <row r="389" spans="64:68" x14ac:dyDescent="0.35">
      <c r="BL389" s="38"/>
      <c r="BM389" s="38"/>
      <c r="BN389" s="38"/>
      <c r="BO389" s="38"/>
      <c r="BP389" s="38"/>
    </row>
    <row r="390" spans="64:68" x14ac:dyDescent="0.35">
      <c r="BL390" s="38"/>
      <c r="BM390" s="38"/>
      <c r="BN390" s="38"/>
      <c r="BO390" s="38"/>
      <c r="BP390" s="38"/>
    </row>
    <row r="391" spans="64:68" x14ac:dyDescent="0.35">
      <c r="BL391" s="38"/>
      <c r="BM391" s="38"/>
      <c r="BN391" s="38"/>
      <c r="BO391" s="38"/>
      <c r="BP391" s="38"/>
    </row>
    <row r="392" spans="64:68" x14ac:dyDescent="0.35">
      <c r="BL392" s="38"/>
      <c r="BM392" s="38"/>
      <c r="BN392" s="38"/>
      <c r="BO392" s="38"/>
      <c r="BP392" s="38"/>
    </row>
    <row r="393" spans="64:68" x14ac:dyDescent="0.35">
      <c r="BL393" s="38"/>
      <c r="BM393" s="38"/>
      <c r="BN393" s="38"/>
      <c r="BO393" s="38"/>
      <c r="BP393" s="38"/>
    </row>
    <row r="394" spans="64:68" x14ac:dyDescent="0.35">
      <c r="BL394" s="38"/>
      <c r="BM394" s="38"/>
      <c r="BN394" s="38"/>
      <c r="BO394" s="38"/>
      <c r="BP394" s="38"/>
    </row>
    <row r="395" spans="64:68" x14ac:dyDescent="0.35">
      <c r="BL395" s="38"/>
      <c r="BM395" s="38"/>
      <c r="BN395" s="38"/>
      <c r="BO395" s="38"/>
      <c r="BP395" s="38"/>
    </row>
    <row r="396" spans="64:68" x14ac:dyDescent="0.35">
      <c r="BL396" s="38"/>
      <c r="BM396" s="38"/>
      <c r="BN396" s="38"/>
      <c r="BO396" s="38"/>
      <c r="BP396" s="38"/>
    </row>
    <row r="397" spans="64:68" x14ac:dyDescent="0.35">
      <c r="BL397" s="38"/>
      <c r="BM397" s="38"/>
      <c r="BN397" s="38"/>
      <c r="BO397" s="38"/>
      <c r="BP397" s="38"/>
    </row>
    <row r="398" spans="64:68" x14ac:dyDescent="0.35">
      <c r="BL398" s="38"/>
      <c r="BM398" s="38"/>
      <c r="BN398" s="38"/>
      <c r="BO398" s="38"/>
      <c r="BP398" s="38"/>
    </row>
    <row r="399" spans="64:68" x14ac:dyDescent="0.35">
      <c r="BL399" s="38"/>
      <c r="BM399" s="38"/>
      <c r="BN399" s="38"/>
      <c r="BO399" s="38"/>
      <c r="BP399" s="38"/>
    </row>
    <row r="400" spans="64:68" x14ac:dyDescent="0.35">
      <c r="BL400" s="38"/>
      <c r="BM400" s="38"/>
      <c r="BN400" s="38"/>
      <c r="BO400" s="38"/>
      <c r="BP400" s="38"/>
    </row>
    <row r="401" spans="64:68" x14ac:dyDescent="0.35">
      <c r="BL401" s="38"/>
      <c r="BM401" s="38"/>
      <c r="BN401" s="38"/>
      <c r="BO401" s="38"/>
      <c r="BP401" s="38"/>
    </row>
    <row r="402" spans="64:68" x14ac:dyDescent="0.35">
      <c r="BL402" s="38"/>
      <c r="BM402" s="38"/>
      <c r="BN402" s="38"/>
      <c r="BO402" s="38"/>
      <c r="BP402" s="38"/>
    </row>
    <row r="403" spans="64:68" x14ac:dyDescent="0.35">
      <c r="BL403" s="38"/>
      <c r="BM403" s="38"/>
      <c r="BN403" s="38"/>
      <c r="BO403" s="38"/>
      <c r="BP403" s="38"/>
    </row>
    <row r="404" spans="64:68" x14ac:dyDescent="0.35">
      <c r="BL404" s="38"/>
      <c r="BM404" s="38"/>
      <c r="BN404" s="38"/>
      <c r="BO404" s="38"/>
      <c r="BP404" s="38"/>
    </row>
    <row r="405" spans="64:68" x14ac:dyDescent="0.35">
      <c r="BL405" s="38"/>
      <c r="BM405" s="38"/>
      <c r="BN405" s="38"/>
      <c r="BO405" s="38"/>
      <c r="BP405" s="38"/>
    </row>
    <row r="406" spans="64:68" x14ac:dyDescent="0.35">
      <c r="BL406" s="38"/>
      <c r="BM406" s="38"/>
      <c r="BN406" s="38"/>
      <c r="BO406" s="38"/>
      <c r="BP406" s="38"/>
    </row>
    <row r="407" spans="64:68" x14ac:dyDescent="0.35">
      <c r="BL407" s="38"/>
      <c r="BM407" s="38"/>
      <c r="BN407" s="38"/>
      <c r="BO407" s="38"/>
      <c r="BP407" s="38"/>
    </row>
    <row r="408" spans="64:68" x14ac:dyDescent="0.35">
      <c r="BL408" s="38"/>
      <c r="BM408" s="38"/>
      <c r="BN408" s="38"/>
      <c r="BO408" s="38"/>
      <c r="BP408" s="38"/>
    </row>
    <row r="409" spans="64:68" x14ac:dyDescent="0.35">
      <c r="BL409" s="38"/>
      <c r="BM409" s="38"/>
      <c r="BN409" s="38"/>
      <c r="BO409" s="38"/>
      <c r="BP409" s="38"/>
    </row>
    <row r="410" spans="64:68" x14ac:dyDescent="0.35">
      <c r="BL410" s="38"/>
      <c r="BM410" s="38"/>
      <c r="BN410" s="38"/>
      <c r="BO410" s="38"/>
      <c r="BP410" s="38"/>
    </row>
    <row r="411" spans="64:68" x14ac:dyDescent="0.35">
      <c r="BL411" s="38"/>
      <c r="BM411" s="38"/>
      <c r="BN411" s="38"/>
      <c r="BO411" s="38"/>
      <c r="BP411" s="38"/>
    </row>
    <row r="412" spans="64:68" x14ac:dyDescent="0.35">
      <c r="BL412" s="38"/>
      <c r="BM412" s="38"/>
      <c r="BN412" s="38"/>
      <c r="BO412" s="38"/>
      <c r="BP412" s="38"/>
    </row>
    <row r="413" spans="64:68" x14ac:dyDescent="0.35">
      <c r="BL413" s="38"/>
      <c r="BM413" s="38"/>
      <c r="BN413" s="38"/>
      <c r="BO413" s="38"/>
      <c r="BP413" s="38"/>
    </row>
    <row r="414" spans="64:68" x14ac:dyDescent="0.35">
      <c r="BL414" s="38"/>
      <c r="BM414" s="38"/>
      <c r="BN414" s="38"/>
      <c r="BO414" s="38"/>
      <c r="BP414" s="38"/>
    </row>
    <row r="415" spans="64:68" x14ac:dyDescent="0.35">
      <c r="BL415" s="38"/>
      <c r="BM415" s="38"/>
      <c r="BN415" s="38"/>
      <c r="BO415" s="38"/>
      <c r="BP415" s="38"/>
    </row>
    <row r="416" spans="64:68" x14ac:dyDescent="0.35">
      <c r="BL416" s="38"/>
      <c r="BM416" s="38"/>
      <c r="BN416" s="38"/>
      <c r="BO416" s="38"/>
      <c r="BP416" s="38"/>
    </row>
    <row r="417" spans="64:68" x14ac:dyDescent="0.35">
      <c r="BL417" s="38"/>
      <c r="BM417" s="38"/>
      <c r="BN417" s="38"/>
      <c r="BO417" s="38"/>
      <c r="BP417" s="38"/>
    </row>
    <row r="418" spans="64:68" x14ac:dyDescent="0.35">
      <c r="BL418" s="38"/>
      <c r="BM418" s="38"/>
      <c r="BN418" s="38"/>
      <c r="BO418" s="38"/>
      <c r="BP418" s="38"/>
    </row>
    <row r="419" spans="64:68" x14ac:dyDescent="0.35">
      <c r="BL419" s="38"/>
      <c r="BM419" s="38"/>
      <c r="BN419" s="38"/>
      <c r="BO419" s="38"/>
      <c r="BP419" s="38"/>
    </row>
    <row r="420" spans="64:68" x14ac:dyDescent="0.35">
      <c r="BL420" s="38"/>
      <c r="BM420" s="38"/>
      <c r="BN420" s="38"/>
      <c r="BO420" s="38"/>
      <c r="BP420" s="38"/>
    </row>
    <row r="421" spans="64:68" x14ac:dyDescent="0.35">
      <c r="BL421" s="38"/>
      <c r="BM421" s="38"/>
      <c r="BN421" s="38"/>
      <c r="BO421" s="38"/>
      <c r="BP421" s="38"/>
    </row>
    <row r="422" spans="64:68" x14ac:dyDescent="0.35">
      <c r="BL422" s="38"/>
      <c r="BM422" s="38"/>
      <c r="BN422" s="38"/>
      <c r="BO422" s="38"/>
      <c r="BP422" s="38"/>
    </row>
    <row r="423" spans="64:68" x14ac:dyDescent="0.35">
      <c r="BL423" s="38"/>
      <c r="BM423" s="38"/>
      <c r="BN423" s="38"/>
      <c r="BO423" s="38"/>
      <c r="BP423" s="38"/>
    </row>
    <row r="424" spans="64:68" x14ac:dyDescent="0.35">
      <c r="BL424" s="38"/>
      <c r="BM424" s="38"/>
      <c r="BN424" s="38"/>
      <c r="BO424" s="38"/>
      <c r="BP424" s="38"/>
    </row>
    <row r="425" spans="64:68" x14ac:dyDescent="0.35">
      <c r="BL425" s="38"/>
      <c r="BM425" s="38"/>
      <c r="BN425" s="38"/>
      <c r="BO425" s="38"/>
      <c r="BP425" s="38"/>
    </row>
    <row r="426" spans="64:68" x14ac:dyDescent="0.35">
      <c r="BL426" s="38"/>
      <c r="BM426" s="38"/>
      <c r="BN426" s="38"/>
      <c r="BO426" s="38"/>
      <c r="BP426" s="38"/>
    </row>
    <row r="427" spans="64:68" x14ac:dyDescent="0.35">
      <c r="BL427" s="38"/>
      <c r="BM427" s="38"/>
      <c r="BN427" s="38"/>
      <c r="BO427" s="38"/>
      <c r="BP427" s="38"/>
    </row>
    <row r="428" spans="64:68" x14ac:dyDescent="0.35">
      <c r="BL428" s="38"/>
      <c r="BM428" s="38"/>
      <c r="BN428" s="38"/>
      <c r="BO428" s="38"/>
      <c r="BP428" s="38"/>
    </row>
    <row r="429" spans="64:68" x14ac:dyDescent="0.35">
      <c r="BL429" s="38"/>
      <c r="BM429" s="38"/>
      <c r="BN429" s="38"/>
      <c r="BO429" s="38"/>
      <c r="BP429" s="38"/>
    </row>
    <row r="430" spans="64:68" x14ac:dyDescent="0.35">
      <c r="BL430" s="38"/>
      <c r="BM430" s="38"/>
      <c r="BN430" s="38"/>
      <c r="BO430" s="38"/>
      <c r="BP430" s="38"/>
    </row>
    <row r="431" spans="64:68" x14ac:dyDescent="0.35">
      <c r="BL431" s="38"/>
      <c r="BM431" s="38"/>
      <c r="BN431" s="38"/>
      <c r="BO431" s="38"/>
      <c r="BP431" s="38"/>
    </row>
    <row r="432" spans="64:68" x14ac:dyDescent="0.35">
      <c r="BL432" s="38"/>
      <c r="BM432" s="38"/>
      <c r="BN432" s="38"/>
      <c r="BO432" s="38"/>
      <c r="BP432" s="38"/>
    </row>
    <row r="433" spans="64:68" x14ac:dyDescent="0.35">
      <c r="BL433" s="38"/>
      <c r="BM433" s="38"/>
      <c r="BN433" s="38"/>
      <c r="BO433" s="38"/>
      <c r="BP433" s="38"/>
    </row>
    <row r="434" spans="64:68" x14ac:dyDescent="0.35">
      <c r="BL434" s="38"/>
      <c r="BM434" s="38"/>
      <c r="BN434" s="38"/>
      <c r="BO434" s="38"/>
      <c r="BP434" s="38"/>
    </row>
    <row r="435" spans="64:68" x14ac:dyDescent="0.35">
      <c r="BL435" s="38"/>
      <c r="BM435" s="38"/>
      <c r="BN435" s="38"/>
      <c r="BO435" s="38"/>
      <c r="BP435" s="38"/>
    </row>
    <row r="436" spans="64:68" x14ac:dyDescent="0.35">
      <c r="BL436" s="38"/>
      <c r="BM436" s="38"/>
      <c r="BN436" s="38"/>
      <c r="BO436" s="38"/>
      <c r="BP436" s="38"/>
    </row>
    <row r="437" spans="64:68" x14ac:dyDescent="0.35">
      <c r="BL437" s="38"/>
      <c r="BM437" s="38"/>
      <c r="BN437" s="38"/>
      <c r="BO437" s="38"/>
      <c r="BP437" s="38"/>
    </row>
    <row r="438" spans="64:68" x14ac:dyDescent="0.35">
      <c r="BL438" s="38"/>
      <c r="BM438" s="38"/>
      <c r="BN438" s="38"/>
      <c r="BO438" s="38"/>
      <c r="BP438" s="38"/>
    </row>
    <row r="439" spans="64:68" x14ac:dyDescent="0.35">
      <c r="BL439" s="38"/>
      <c r="BM439" s="38"/>
      <c r="BN439" s="38"/>
      <c r="BO439" s="38"/>
      <c r="BP439" s="38"/>
    </row>
    <row r="440" spans="64:68" x14ac:dyDescent="0.35">
      <c r="BL440" s="38"/>
      <c r="BM440" s="38"/>
      <c r="BN440" s="38"/>
      <c r="BO440" s="38"/>
      <c r="BP440" s="38"/>
    </row>
    <row r="441" spans="64:68" x14ac:dyDescent="0.35">
      <c r="BL441" s="38"/>
      <c r="BM441" s="38"/>
      <c r="BN441" s="38"/>
      <c r="BO441" s="38"/>
      <c r="BP441" s="38"/>
    </row>
    <row r="442" spans="64:68" x14ac:dyDescent="0.35">
      <c r="BL442" s="38"/>
      <c r="BM442" s="38"/>
      <c r="BN442" s="38"/>
      <c r="BO442" s="38"/>
      <c r="BP442" s="38"/>
    </row>
    <row r="443" spans="64:68" x14ac:dyDescent="0.35">
      <c r="BL443" s="38"/>
      <c r="BM443" s="38"/>
      <c r="BN443" s="38"/>
      <c r="BO443" s="38"/>
      <c r="BP443" s="38"/>
    </row>
    <row r="444" spans="64:68" x14ac:dyDescent="0.35">
      <c r="BL444" s="38"/>
      <c r="BM444" s="38"/>
      <c r="BN444" s="38"/>
      <c r="BO444" s="38"/>
      <c r="BP444" s="38"/>
    </row>
    <row r="445" spans="64:68" x14ac:dyDescent="0.35">
      <c r="BL445" s="38"/>
      <c r="BM445" s="38"/>
      <c r="BN445" s="38"/>
      <c r="BO445" s="38"/>
      <c r="BP445" s="38"/>
    </row>
    <row r="446" spans="64:68" x14ac:dyDescent="0.35">
      <c r="BL446" s="38"/>
      <c r="BM446" s="38"/>
      <c r="BN446" s="38"/>
      <c r="BO446" s="38"/>
      <c r="BP446" s="38"/>
    </row>
    <row r="447" spans="64:68" x14ac:dyDescent="0.35">
      <c r="BL447" s="38"/>
      <c r="BM447" s="38"/>
      <c r="BN447" s="38"/>
      <c r="BO447" s="38"/>
      <c r="BP447" s="38"/>
    </row>
    <row r="448" spans="64:68" x14ac:dyDescent="0.35">
      <c r="BL448" s="38"/>
      <c r="BM448" s="38"/>
      <c r="BN448" s="38"/>
      <c r="BO448" s="38"/>
      <c r="BP448" s="38"/>
    </row>
    <row r="449" spans="64:68" x14ac:dyDescent="0.35">
      <c r="BL449" s="38"/>
      <c r="BM449" s="38"/>
      <c r="BN449" s="38"/>
      <c r="BO449" s="38"/>
      <c r="BP449" s="38"/>
    </row>
    <row r="450" spans="64:68" x14ac:dyDescent="0.35">
      <c r="BL450" s="38"/>
      <c r="BM450" s="38"/>
      <c r="BN450" s="38"/>
      <c r="BO450" s="38"/>
      <c r="BP450" s="38"/>
    </row>
    <row r="451" spans="64:68" x14ac:dyDescent="0.35">
      <c r="BL451" s="38"/>
      <c r="BM451" s="38"/>
      <c r="BN451" s="38"/>
      <c r="BO451" s="38"/>
      <c r="BP451" s="38"/>
    </row>
    <row r="452" spans="64:68" x14ac:dyDescent="0.35">
      <c r="BL452" s="38"/>
      <c r="BM452" s="38"/>
      <c r="BN452" s="38"/>
      <c r="BO452" s="38"/>
      <c r="BP452" s="38"/>
    </row>
    <row r="453" spans="64:68" x14ac:dyDescent="0.35">
      <c r="BL453" s="38"/>
      <c r="BM453" s="38"/>
      <c r="BN453" s="38"/>
      <c r="BO453" s="38"/>
      <c r="BP453" s="38"/>
    </row>
    <row r="454" spans="64:68" x14ac:dyDescent="0.35">
      <c r="BL454" s="38"/>
      <c r="BM454" s="38"/>
      <c r="BN454" s="38"/>
      <c r="BO454" s="38"/>
      <c r="BP454" s="38"/>
    </row>
    <row r="455" spans="64:68" x14ac:dyDescent="0.35">
      <c r="BL455" s="38"/>
      <c r="BM455" s="38"/>
      <c r="BN455" s="38"/>
      <c r="BO455" s="38"/>
      <c r="BP455" s="38"/>
    </row>
    <row r="456" spans="64:68" x14ac:dyDescent="0.35">
      <c r="BL456" s="38"/>
      <c r="BM456" s="38"/>
      <c r="BN456" s="38"/>
      <c r="BO456" s="38"/>
      <c r="BP456" s="38"/>
    </row>
    <row r="457" spans="64:68" x14ac:dyDescent="0.35">
      <c r="BL457" s="38"/>
      <c r="BM457" s="38"/>
      <c r="BN457" s="38"/>
      <c r="BO457" s="38"/>
      <c r="BP457" s="38"/>
    </row>
    <row r="458" spans="64:68" x14ac:dyDescent="0.35">
      <c r="BL458" s="38"/>
      <c r="BM458" s="38"/>
      <c r="BN458" s="38"/>
      <c r="BO458" s="38"/>
      <c r="BP458" s="38"/>
    </row>
    <row r="459" spans="64:68" x14ac:dyDescent="0.35">
      <c r="BL459" s="38"/>
      <c r="BM459" s="38"/>
      <c r="BN459" s="38"/>
      <c r="BO459" s="38"/>
      <c r="BP459" s="38"/>
    </row>
    <row r="460" spans="64:68" x14ac:dyDescent="0.35">
      <c r="BL460" s="38"/>
      <c r="BM460" s="38"/>
      <c r="BN460" s="38"/>
      <c r="BO460" s="38"/>
      <c r="BP460" s="38"/>
    </row>
    <row r="461" spans="64:68" x14ac:dyDescent="0.35">
      <c r="BL461" s="38"/>
      <c r="BM461" s="38"/>
      <c r="BN461" s="38"/>
      <c r="BO461" s="38"/>
      <c r="BP461" s="38"/>
    </row>
    <row r="462" spans="64:68" x14ac:dyDescent="0.35">
      <c r="BL462" s="38"/>
      <c r="BM462" s="38"/>
      <c r="BN462" s="38"/>
      <c r="BO462" s="38"/>
      <c r="BP462" s="38"/>
    </row>
    <row r="463" spans="64:68" x14ac:dyDescent="0.35">
      <c r="BL463" s="38"/>
      <c r="BM463" s="38"/>
      <c r="BN463" s="38"/>
      <c r="BO463" s="38"/>
      <c r="BP463" s="38"/>
    </row>
    <row r="464" spans="64:68" x14ac:dyDescent="0.35">
      <c r="BL464" s="38"/>
      <c r="BM464" s="38"/>
      <c r="BN464" s="38"/>
      <c r="BO464" s="38"/>
      <c r="BP464" s="38"/>
    </row>
    <row r="465" spans="64:68" x14ac:dyDescent="0.35">
      <c r="BL465" s="38"/>
      <c r="BM465" s="38"/>
      <c r="BN465" s="38"/>
      <c r="BO465" s="38"/>
      <c r="BP465" s="38"/>
    </row>
    <row r="466" spans="64:68" x14ac:dyDescent="0.35">
      <c r="BL466" s="38"/>
      <c r="BM466" s="38"/>
      <c r="BN466" s="38"/>
      <c r="BO466" s="38"/>
      <c r="BP466" s="38"/>
    </row>
    <row r="467" spans="64:68" x14ac:dyDescent="0.35">
      <c r="BL467" s="38"/>
      <c r="BM467" s="38"/>
      <c r="BN467" s="38"/>
      <c r="BO467" s="38"/>
      <c r="BP467" s="38"/>
    </row>
    <row r="468" spans="64:68" x14ac:dyDescent="0.35">
      <c r="BL468" s="38"/>
      <c r="BM468" s="38"/>
      <c r="BN468" s="38"/>
      <c r="BO468" s="38"/>
      <c r="BP468" s="38"/>
    </row>
    <row r="469" spans="64:68" x14ac:dyDescent="0.35">
      <c r="BL469" s="38"/>
      <c r="BM469" s="38"/>
      <c r="BN469" s="38"/>
      <c r="BO469" s="38"/>
      <c r="BP469" s="38"/>
    </row>
    <row r="470" spans="64:68" x14ac:dyDescent="0.35">
      <c r="BL470" s="38"/>
      <c r="BM470" s="38"/>
      <c r="BN470" s="38"/>
      <c r="BO470" s="38"/>
      <c r="BP470" s="38"/>
    </row>
    <row r="471" spans="64:68" x14ac:dyDescent="0.35">
      <c r="BL471" s="38"/>
      <c r="BM471" s="38"/>
      <c r="BN471" s="38"/>
      <c r="BO471" s="38"/>
      <c r="BP471" s="38"/>
    </row>
    <row r="472" spans="64:68" x14ac:dyDescent="0.35">
      <c r="BL472" s="38"/>
      <c r="BM472" s="38"/>
      <c r="BN472" s="38"/>
      <c r="BO472" s="38"/>
      <c r="BP472" s="38"/>
    </row>
    <row r="473" spans="64:68" x14ac:dyDescent="0.35">
      <c r="BL473" s="38"/>
      <c r="BM473" s="38"/>
      <c r="BN473" s="38"/>
      <c r="BO473" s="38"/>
      <c r="BP473" s="38"/>
    </row>
    <row r="474" spans="64:68" x14ac:dyDescent="0.35">
      <c r="BL474" s="38"/>
      <c r="BM474" s="38"/>
      <c r="BN474" s="38"/>
      <c r="BO474" s="38"/>
      <c r="BP474" s="38"/>
    </row>
    <row r="475" spans="64:68" x14ac:dyDescent="0.35">
      <c r="BL475" s="38"/>
      <c r="BM475" s="38"/>
      <c r="BN475" s="38"/>
      <c r="BO475" s="38"/>
      <c r="BP475" s="38"/>
    </row>
    <row r="476" spans="64:68" x14ac:dyDescent="0.35">
      <c r="BL476" s="38"/>
      <c r="BM476" s="38"/>
      <c r="BN476" s="38"/>
      <c r="BO476" s="38"/>
      <c r="BP476" s="38"/>
    </row>
    <row r="477" spans="64:68" x14ac:dyDescent="0.35">
      <c r="BL477" s="38"/>
      <c r="BM477" s="38"/>
      <c r="BN477" s="38"/>
      <c r="BO477" s="38"/>
      <c r="BP477" s="38"/>
    </row>
    <row r="478" spans="64:68" x14ac:dyDescent="0.35">
      <c r="BL478" s="38"/>
      <c r="BM478" s="38"/>
      <c r="BN478" s="38"/>
      <c r="BO478" s="38"/>
      <c r="BP478" s="38"/>
    </row>
    <row r="479" spans="64:68" x14ac:dyDescent="0.35">
      <c r="BL479" s="38"/>
      <c r="BM479" s="38"/>
      <c r="BN479" s="38"/>
      <c r="BO479" s="38"/>
      <c r="BP479" s="38"/>
    </row>
    <row r="480" spans="64:68" x14ac:dyDescent="0.35">
      <c r="BL480" s="38"/>
      <c r="BM480" s="38"/>
      <c r="BN480" s="38"/>
      <c r="BO480" s="38"/>
      <c r="BP480" s="38"/>
    </row>
    <row r="481" spans="64:68" x14ac:dyDescent="0.35">
      <c r="BL481" s="38"/>
      <c r="BM481" s="38"/>
      <c r="BN481" s="38"/>
      <c r="BO481" s="38"/>
      <c r="BP481" s="38"/>
    </row>
    <row r="482" spans="64:68" x14ac:dyDescent="0.35">
      <c r="BL482" s="38"/>
      <c r="BM482" s="38"/>
      <c r="BN482" s="38"/>
      <c r="BO482" s="38"/>
      <c r="BP482" s="38"/>
    </row>
    <row r="483" spans="64:68" x14ac:dyDescent="0.35">
      <c r="BL483" s="38"/>
      <c r="BM483" s="38"/>
      <c r="BN483" s="38"/>
      <c r="BO483" s="38"/>
      <c r="BP483" s="38"/>
    </row>
    <row r="484" spans="64:68" x14ac:dyDescent="0.35">
      <c r="BL484" s="38"/>
      <c r="BM484" s="38"/>
      <c r="BN484" s="38"/>
      <c r="BO484" s="38"/>
      <c r="BP484" s="38"/>
    </row>
    <row r="485" spans="64:68" x14ac:dyDescent="0.35">
      <c r="BL485" s="38"/>
      <c r="BM485" s="38"/>
      <c r="BN485" s="38"/>
      <c r="BO485" s="38"/>
      <c r="BP485" s="38"/>
    </row>
    <row r="486" spans="64:68" x14ac:dyDescent="0.35">
      <c r="BL486" s="38"/>
      <c r="BM486" s="38"/>
      <c r="BN486" s="38"/>
      <c r="BO486" s="38"/>
      <c r="BP486" s="38"/>
    </row>
    <row r="487" spans="64:68" x14ac:dyDescent="0.35">
      <c r="BL487" s="38"/>
      <c r="BM487" s="38"/>
      <c r="BN487" s="38"/>
      <c r="BO487" s="38"/>
      <c r="BP487" s="38"/>
    </row>
    <row r="488" spans="64:68" x14ac:dyDescent="0.35">
      <c r="BL488" s="38"/>
      <c r="BM488" s="38"/>
      <c r="BN488" s="38"/>
      <c r="BO488" s="38"/>
      <c r="BP488" s="38"/>
    </row>
    <row r="489" spans="64:68" x14ac:dyDescent="0.35">
      <c r="BL489" s="38"/>
      <c r="BM489" s="38"/>
      <c r="BN489" s="38"/>
      <c r="BO489" s="38"/>
      <c r="BP489" s="38"/>
    </row>
    <row r="490" spans="64:68" x14ac:dyDescent="0.35">
      <c r="BL490" s="38"/>
      <c r="BM490" s="38"/>
      <c r="BN490" s="38"/>
      <c r="BO490" s="38"/>
      <c r="BP490" s="38"/>
    </row>
    <row r="491" spans="64:68" x14ac:dyDescent="0.35">
      <c r="BL491" s="38"/>
      <c r="BM491" s="38"/>
      <c r="BN491" s="38"/>
      <c r="BO491" s="38"/>
      <c r="BP491" s="38"/>
    </row>
    <row r="492" spans="64:68" x14ac:dyDescent="0.35">
      <c r="BL492" s="38"/>
      <c r="BM492" s="38"/>
      <c r="BN492" s="38"/>
      <c r="BO492" s="38"/>
      <c r="BP492" s="38"/>
    </row>
    <row r="493" spans="64:68" x14ac:dyDescent="0.35">
      <c r="BL493" s="38"/>
      <c r="BM493" s="38"/>
      <c r="BN493" s="38"/>
      <c r="BO493" s="38"/>
      <c r="BP493" s="38"/>
    </row>
    <row r="494" spans="64:68" x14ac:dyDescent="0.35">
      <c r="BL494" s="38"/>
      <c r="BM494" s="38"/>
      <c r="BN494" s="38"/>
      <c r="BO494" s="38"/>
      <c r="BP494" s="38"/>
    </row>
    <row r="495" spans="64:68" x14ac:dyDescent="0.35">
      <c r="BL495" s="38"/>
      <c r="BM495" s="38"/>
      <c r="BN495" s="38"/>
      <c r="BO495" s="38"/>
      <c r="BP495" s="38"/>
    </row>
    <row r="496" spans="64:68" x14ac:dyDescent="0.35">
      <c r="BL496" s="38"/>
      <c r="BM496" s="38"/>
      <c r="BN496" s="38"/>
      <c r="BO496" s="38"/>
      <c r="BP496" s="38"/>
    </row>
    <row r="497" spans="64:68" x14ac:dyDescent="0.35">
      <c r="BL497" s="38"/>
      <c r="BM497" s="38"/>
      <c r="BN497" s="38"/>
      <c r="BO497" s="38"/>
      <c r="BP497" s="38"/>
    </row>
    <row r="498" spans="64:68" x14ac:dyDescent="0.35">
      <c r="BL498" s="38"/>
      <c r="BM498" s="38"/>
      <c r="BN498" s="38"/>
      <c r="BO498" s="38"/>
      <c r="BP498" s="38"/>
    </row>
    <row r="499" spans="64:68" x14ac:dyDescent="0.35">
      <c r="BL499" s="38"/>
      <c r="BM499" s="38"/>
      <c r="BN499" s="38"/>
      <c r="BO499" s="38"/>
      <c r="BP499" s="38"/>
    </row>
    <row r="500" spans="64:68" x14ac:dyDescent="0.35">
      <c r="BL500" s="38"/>
      <c r="BM500" s="38"/>
      <c r="BN500" s="38"/>
      <c r="BO500" s="38"/>
      <c r="BP500" s="38"/>
    </row>
    <row r="501" spans="64:68" x14ac:dyDescent="0.35">
      <c r="BL501" s="38"/>
      <c r="BM501" s="38"/>
      <c r="BN501" s="38"/>
      <c r="BO501" s="38"/>
      <c r="BP501" s="38"/>
    </row>
    <row r="502" spans="64:68" x14ac:dyDescent="0.35">
      <c r="BL502" s="38"/>
      <c r="BM502" s="38"/>
      <c r="BN502" s="38"/>
      <c r="BO502" s="38"/>
      <c r="BP502" s="38"/>
    </row>
    <row r="503" spans="64:68" x14ac:dyDescent="0.35">
      <c r="BL503" s="38"/>
      <c r="BM503" s="38"/>
      <c r="BN503" s="38"/>
      <c r="BO503" s="38"/>
      <c r="BP503" s="38"/>
    </row>
    <row r="504" spans="64:68" x14ac:dyDescent="0.35">
      <c r="BL504" s="38"/>
      <c r="BM504" s="38"/>
      <c r="BN504" s="38"/>
      <c r="BO504" s="38"/>
      <c r="BP504" s="38"/>
    </row>
    <row r="505" spans="64:68" x14ac:dyDescent="0.35">
      <c r="BL505" s="38"/>
      <c r="BM505" s="38"/>
      <c r="BN505" s="38"/>
      <c r="BO505" s="38"/>
      <c r="BP505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FA88-66AE-469C-AD9B-0055FD146992}">
  <dimension ref="A1"/>
  <sheetViews>
    <sheetView workbookViewId="0"/>
  </sheetViews>
  <sheetFormatPr defaultColWidth="9.1796875" defaultRowHeight="14.5" x14ac:dyDescent="0.35"/>
  <cols>
    <col min="1" max="1" width="9.1796875" style="35"/>
    <col min="2" max="2" width="5.26953125" style="35" bestFit="1" customWidth="1"/>
    <col min="3" max="3" width="19.54296875" style="35" bestFit="1" customWidth="1"/>
    <col min="4" max="4" width="12.7265625" style="35" customWidth="1"/>
    <col min="5" max="5" width="9.1796875" style="35"/>
    <col min="6" max="6" width="5.1796875" style="35" bestFit="1" customWidth="1"/>
    <col min="7" max="7" width="20.81640625" style="35" bestFit="1" customWidth="1"/>
    <col min="8" max="9" width="9.1796875" style="35"/>
    <col min="10" max="10" width="5.26953125" style="35" bestFit="1" customWidth="1"/>
    <col min="11" max="11" width="21" style="35" bestFit="1" customWidth="1"/>
    <col min="12" max="13" width="9.1796875" style="35"/>
    <col min="14" max="14" width="5" style="35" bestFit="1" customWidth="1"/>
    <col min="15" max="15" width="21.81640625" style="35" bestFit="1" customWidth="1"/>
    <col min="16" max="16384" width="9.1796875" style="35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5DA1-C4E4-4997-A5C1-99ED23EBFDB0}">
  <dimension ref="B2:I110"/>
  <sheetViews>
    <sheetView topLeftCell="A79" workbookViewId="0">
      <selection activeCell="D16" sqref="D16"/>
    </sheetView>
  </sheetViews>
  <sheetFormatPr defaultColWidth="9.1796875" defaultRowHeight="15" customHeight="1" x14ac:dyDescent="0.35"/>
  <cols>
    <col min="1" max="1" width="9.1796875" style="41"/>
    <col min="2" max="2" width="62.453125" style="41" customWidth="1"/>
    <col min="3" max="5" width="14.26953125" style="41" customWidth="1"/>
    <col min="6" max="8" width="9.1796875" style="41" customWidth="1"/>
    <col min="9" max="16384" width="9.1796875" style="41"/>
  </cols>
  <sheetData>
    <row r="2" spans="2:9" ht="15" customHeight="1" x14ac:dyDescent="0.35">
      <c r="B2" s="157" t="s">
        <v>130</v>
      </c>
      <c r="C2" s="157"/>
      <c r="D2" s="157"/>
      <c r="E2" s="157"/>
    </row>
    <row r="3" spans="2:9" ht="15" customHeight="1" x14ac:dyDescent="0.35">
      <c r="B3" s="65" t="s">
        <v>131</v>
      </c>
      <c r="C3" s="70">
        <v>2</v>
      </c>
      <c r="E3" s="49"/>
      <c r="F3" s="50"/>
      <c r="G3" s="50"/>
    </row>
    <row r="4" spans="2:9" ht="15" customHeight="1" x14ac:dyDescent="0.35">
      <c r="B4" s="47"/>
      <c r="C4" s="64" t="s">
        <v>143</v>
      </c>
      <c r="D4" s="64" t="s">
        <v>142</v>
      </c>
      <c r="E4" s="64" t="s">
        <v>1</v>
      </c>
      <c r="G4" s="51"/>
      <c r="H4" s="51"/>
    </row>
    <row r="5" spans="2:9" ht="15" customHeight="1" x14ac:dyDescent="0.35">
      <c r="B5" s="66" t="s">
        <v>132</v>
      </c>
      <c r="C5" s="70">
        <v>1</v>
      </c>
      <c r="D5" s="70">
        <v>15</v>
      </c>
      <c r="E5" s="71">
        <f>D5*$C$3</f>
        <v>30</v>
      </c>
      <c r="F5" s="51"/>
      <c r="G5" s="51"/>
      <c r="H5" s="51"/>
    </row>
    <row r="6" spans="2:9" ht="15" customHeight="1" x14ac:dyDescent="0.35">
      <c r="B6" s="66" t="s">
        <v>133</v>
      </c>
      <c r="C6" s="70">
        <v>10</v>
      </c>
      <c r="D6" s="72">
        <f>C6*D5</f>
        <v>150</v>
      </c>
      <c r="E6" s="71">
        <f>D6*$C$3</f>
        <v>300</v>
      </c>
      <c r="F6" s="53"/>
      <c r="G6" s="54"/>
    </row>
    <row r="7" spans="2:9" ht="15" customHeight="1" x14ac:dyDescent="0.35">
      <c r="B7" s="67" t="s">
        <v>134</v>
      </c>
      <c r="C7" s="70">
        <v>1.8</v>
      </c>
      <c r="D7" s="73"/>
      <c r="E7" s="73"/>
      <c r="F7" s="54"/>
      <c r="G7" s="55"/>
      <c r="H7" s="50"/>
    </row>
    <row r="8" spans="2:9" ht="15" customHeight="1" x14ac:dyDescent="0.35">
      <c r="B8" s="66" t="s">
        <v>135</v>
      </c>
      <c r="C8" s="74">
        <v>5.9</v>
      </c>
      <c r="D8" s="73"/>
      <c r="E8" s="73"/>
      <c r="F8" s="56"/>
      <c r="G8" s="57"/>
      <c r="H8" s="51"/>
      <c r="I8" s="51"/>
    </row>
    <row r="9" spans="2:9" ht="15" customHeight="1" x14ac:dyDescent="0.35">
      <c r="B9" s="66" t="s">
        <v>136</v>
      </c>
      <c r="C9" s="74">
        <v>3.3</v>
      </c>
      <c r="D9" s="73"/>
      <c r="E9" s="73"/>
      <c r="F9" s="57"/>
      <c r="G9" s="57"/>
      <c r="H9" s="51"/>
      <c r="I9" s="51"/>
    </row>
    <row r="10" spans="2:9" ht="15" customHeight="1" x14ac:dyDescent="0.35">
      <c r="B10" s="68" t="s">
        <v>137</v>
      </c>
      <c r="C10" s="75">
        <v>33</v>
      </c>
      <c r="D10" s="76">
        <f>C10*$D$5</f>
        <v>495</v>
      </c>
      <c r="E10" s="71">
        <f>D10*$C$3</f>
        <v>990</v>
      </c>
      <c r="F10" s="56"/>
      <c r="G10" s="60"/>
      <c r="H10" s="60"/>
      <c r="I10" s="48"/>
    </row>
    <row r="11" spans="2:9" ht="15" customHeight="1" x14ac:dyDescent="0.35">
      <c r="B11" s="68" t="s">
        <v>138</v>
      </c>
      <c r="C11" s="77">
        <v>0.04</v>
      </c>
      <c r="D11" s="76">
        <f>D10*C11</f>
        <v>19.8</v>
      </c>
      <c r="E11" s="76">
        <f>D11*$C$3</f>
        <v>39.6</v>
      </c>
      <c r="F11" s="56"/>
      <c r="G11" s="60"/>
      <c r="H11" s="60"/>
      <c r="I11" s="48"/>
    </row>
    <row r="12" spans="2:9" ht="15" customHeight="1" x14ac:dyDescent="0.35">
      <c r="B12" s="68" t="s">
        <v>139</v>
      </c>
      <c r="C12" s="75">
        <v>32</v>
      </c>
      <c r="D12" s="76">
        <f>C12*$D$5</f>
        <v>480</v>
      </c>
      <c r="E12" s="71">
        <f>D12*$C$3</f>
        <v>960</v>
      </c>
      <c r="F12" s="56"/>
      <c r="G12" s="60"/>
      <c r="H12" s="60"/>
      <c r="I12" s="48"/>
    </row>
    <row r="13" spans="2:9" ht="15" customHeight="1" x14ac:dyDescent="0.35">
      <c r="B13" s="61"/>
      <c r="C13" s="58"/>
      <c r="D13" s="59"/>
      <c r="E13" s="52"/>
      <c r="F13" s="56"/>
      <c r="G13" s="60"/>
      <c r="H13" s="60"/>
      <c r="I13" s="48"/>
    </row>
    <row r="14" spans="2:9" ht="15" customHeight="1" x14ac:dyDescent="0.35">
      <c r="B14" s="156" t="s">
        <v>140</v>
      </c>
      <c r="C14" s="156"/>
      <c r="D14" s="156"/>
      <c r="E14" s="156"/>
      <c r="F14" s="56"/>
      <c r="G14" s="60"/>
      <c r="H14" s="60"/>
      <c r="I14" s="48"/>
    </row>
    <row r="15" spans="2:9" ht="15" customHeight="1" x14ac:dyDescent="0.35">
      <c r="B15" s="61" t="s">
        <v>141</v>
      </c>
      <c r="C15" s="61" t="s">
        <v>112</v>
      </c>
      <c r="D15" s="69" t="s">
        <v>144</v>
      </c>
      <c r="E15" s="52"/>
      <c r="F15" s="56"/>
      <c r="G15" s="60"/>
      <c r="H15" s="60"/>
      <c r="I15" s="48"/>
    </row>
    <row r="16" spans="2:9" ht="15" customHeight="1" x14ac:dyDescent="0.35">
      <c r="B16" s="78" t="s">
        <v>113</v>
      </c>
      <c r="C16" s="63" t="s">
        <v>8</v>
      </c>
      <c r="D16" s="59"/>
      <c r="E16" s="52"/>
      <c r="F16" s="56"/>
      <c r="G16" s="60"/>
      <c r="H16" s="60"/>
      <c r="I16" s="48"/>
    </row>
    <row r="17" spans="2:9" ht="15" customHeight="1" x14ac:dyDescent="0.35">
      <c r="B17" s="61"/>
      <c r="C17" s="63" t="s">
        <v>14</v>
      </c>
      <c r="D17" s="59"/>
      <c r="E17" s="52"/>
      <c r="F17" s="56"/>
      <c r="G17" s="60"/>
      <c r="H17" s="60"/>
      <c r="I17" s="48"/>
    </row>
    <row r="18" spans="2:9" ht="15" customHeight="1" x14ac:dyDescent="0.35">
      <c r="B18" s="61"/>
      <c r="C18" s="63" t="s">
        <v>19</v>
      </c>
      <c r="D18" s="59"/>
      <c r="E18" s="52"/>
      <c r="F18" s="56"/>
      <c r="G18" s="60"/>
      <c r="H18" s="60"/>
      <c r="I18" s="48"/>
    </row>
    <row r="19" spans="2:9" ht="15" customHeight="1" x14ac:dyDescent="0.35">
      <c r="B19" s="61"/>
      <c r="C19" s="63" t="s">
        <v>22</v>
      </c>
      <c r="D19" s="59"/>
      <c r="E19" s="52"/>
      <c r="F19" s="56"/>
      <c r="G19" s="60"/>
      <c r="H19" s="60"/>
      <c r="I19" s="48"/>
    </row>
    <row r="20" spans="2:9" ht="15" customHeight="1" x14ac:dyDescent="0.35">
      <c r="B20" s="61"/>
      <c r="C20" s="63" t="s">
        <v>24</v>
      </c>
      <c r="D20" s="59"/>
      <c r="E20" s="52"/>
      <c r="F20" s="56"/>
      <c r="G20" s="60"/>
      <c r="H20" s="60"/>
      <c r="I20" s="48"/>
    </row>
    <row r="21" spans="2:9" ht="15" customHeight="1" x14ac:dyDescent="0.35">
      <c r="B21" s="61"/>
      <c r="C21" s="63" t="s">
        <v>26</v>
      </c>
      <c r="D21" s="59"/>
      <c r="E21" s="52"/>
      <c r="F21" s="56"/>
      <c r="G21" s="60"/>
      <c r="H21" s="60"/>
      <c r="I21" s="48"/>
    </row>
    <row r="22" spans="2:9" ht="15" customHeight="1" x14ac:dyDescent="0.35">
      <c r="B22" s="61"/>
      <c r="C22" s="63" t="s">
        <v>28</v>
      </c>
      <c r="D22" s="59"/>
      <c r="E22" s="52"/>
      <c r="F22" s="56"/>
      <c r="G22" s="60"/>
      <c r="H22" s="60"/>
      <c r="I22" s="48"/>
    </row>
    <row r="23" spans="2:9" ht="15" customHeight="1" x14ac:dyDescent="0.35">
      <c r="B23" s="61"/>
      <c r="C23" s="63" t="s">
        <v>30</v>
      </c>
      <c r="D23" s="59"/>
      <c r="F23" s="52"/>
      <c r="G23" s="60"/>
      <c r="H23" s="60"/>
      <c r="I23" s="48"/>
    </row>
    <row r="24" spans="2:9" ht="15" customHeight="1" x14ac:dyDescent="0.35">
      <c r="B24" s="61"/>
      <c r="C24" s="63" t="s">
        <v>33</v>
      </c>
      <c r="D24" s="59"/>
      <c r="F24" s="52"/>
      <c r="G24" s="60"/>
      <c r="H24" s="60"/>
      <c r="I24" s="48"/>
    </row>
    <row r="25" spans="2:9" ht="15" customHeight="1" x14ac:dyDescent="0.35">
      <c r="B25" s="62"/>
      <c r="C25" s="63" t="s">
        <v>36</v>
      </c>
      <c r="D25" s="54"/>
      <c r="F25" s="52"/>
      <c r="G25" s="60"/>
      <c r="H25" s="60"/>
      <c r="I25" s="48"/>
    </row>
    <row r="26" spans="2:9" ht="15" customHeight="1" x14ac:dyDescent="0.35">
      <c r="B26" s="52"/>
      <c r="C26" s="63" t="s">
        <v>39</v>
      </c>
      <c r="D26" s="54"/>
      <c r="F26" s="52"/>
      <c r="G26" s="54"/>
      <c r="H26" s="54"/>
    </row>
    <row r="27" spans="2:9" ht="15" customHeight="1" x14ac:dyDescent="0.35">
      <c r="C27" s="63" t="s">
        <v>42</v>
      </c>
    </row>
    <row r="28" spans="2:9" ht="15" customHeight="1" x14ac:dyDescent="0.35">
      <c r="C28" s="63" t="s">
        <v>44</v>
      </c>
    </row>
    <row r="29" spans="2:9" ht="15" customHeight="1" x14ac:dyDescent="0.35">
      <c r="C29" s="63" t="s">
        <v>45</v>
      </c>
    </row>
    <row r="30" spans="2:9" ht="15" customHeight="1" x14ac:dyDescent="0.35">
      <c r="C30" s="63" t="s">
        <v>47</v>
      </c>
    </row>
    <row r="31" spans="2:9" ht="15" customHeight="1" x14ac:dyDescent="0.35">
      <c r="C31" s="63"/>
    </row>
    <row r="32" spans="2:9" ht="15" customHeight="1" x14ac:dyDescent="0.35">
      <c r="C32" s="63"/>
    </row>
    <row r="33" spans="2:9" ht="15" customHeight="1" x14ac:dyDescent="0.35">
      <c r="C33" s="63"/>
    </row>
    <row r="34" spans="2:9" ht="15" customHeight="1" x14ac:dyDescent="0.35">
      <c r="B34" s="47" t="s">
        <v>114</v>
      </c>
      <c r="C34" s="63" t="s">
        <v>55</v>
      </c>
      <c r="F34" s="47"/>
    </row>
    <row r="35" spans="2:9" ht="15" customHeight="1" x14ac:dyDescent="0.35">
      <c r="B35" s="49"/>
      <c r="C35" s="63" t="s">
        <v>56</v>
      </c>
      <c r="D35" s="50"/>
      <c r="F35" s="49"/>
      <c r="G35" s="50"/>
      <c r="H35" s="50"/>
    </row>
    <row r="36" spans="2:9" ht="15" customHeight="1" x14ac:dyDescent="0.35">
      <c r="B36" s="52"/>
      <c r="C36" s="63" t="s">
        <v>57</v>
      </c>
      <c r="D36" s="51"/>
      <c r="E36" s="51"/>
      <c r="F36" s="52"/>
      <c r="G36" s="51"/>
      <c r="H36" s="51"/>
      <c r="I36" s="51"/>
    </row>
    <row r="37" spans="2:9" ht="15" customHeight="1" x14ac:dyDescent="0.35">
      <c r="B37" s="51"/>
      <c r="C37" s="63" t="s">
        <v>58</v>
      </c>
      <c r="D37" s="51"/>
      <c r="E37" s="51"/>
      <c r="F37" s="51"/>
      <c r="G37" s="51"/>
      <c r="H37" s="51"/>
      <c r="I37" s="51"/>
    </row>
    <row r="38" spans="2:9" ht="15" customHeight="1" x14ac:dyDescent="0.35">
      <c r="B38" s="61"/>
      <c r="C38" s="63" t="s">
        <v>59</v>
      </c>
      <c r="D38" s="60"/>
      <c r="F38" s="52"/>
      <c r="G38" s="54"/>
      <c r="H38" s="54"/>
    </row>
    <row r="39" spans="2:9" ht="15" customHeight="1" x14ac:dyDescent="0.35">
      <c r="B39" s="61"/>
      <c r="C39" s="63" t="s">
        <v>60</v>
      </c>
      <c r="D39" s="60"/>
      <c r="F39" s="52"/>
      <c r="G39" s="54"/>
      <c r="H39" s="54"/>
    </row>
    <row r="40" spans="2:9" ht="15" customHeight="1" x14ac:dyDescent="0.35">
      <c r="B40" s="61"/>
      <c r="C40" s="63" t="s">
        <v>62</v>
      </c>
      <c r="D40" s="60"/>
      <c r="F40" s="52"/>
      <c r="G40" s="54"/>
      <c r="H40" s="54"/>
    </row>
    <row r="41" spans="2:9" ht="15" customHeight="1" x14ac:dyDescent="0.35">
      <c r="B41" s="61"/>
      <c r="C41" s="63" t="s">
        <v>65</v>
      </c>
      <c r="D41" s="60"/>
      <c r="F41" s="52"/>
      <c r="G41" s="54"/>
      <c r="H41" s="54"/>
    </row>
    <row r="42" spans="2:9" ht="15" customHeight="1" x14ac:dyDescent="0.35">
      <c r="B42" s="61"/>
      <c r="C42" s="63" t="s">
        <v>61</v>
      </c>
      <c r="D42" s="60"/>
      <c r="F42" s="52"/>
      <c r="G42" s="54"/>
      <c r="H42" s="54"/>
    </row>
    <row r="43" spans="2:9" ht="15" customHeight="1" x14ac:dyDescent="0.35">
      <c r="B43" s="61"/>
      <c r="C43" s="63" t="s">
        <v>63</v>
      </c>
      <c r="D43" s="60"/>
      <c r="F43" s="52"/>
      <c r="G43" s="54"/>
      <c r="H43" s="54"/>
    </row>
    <row r="44" spans="2:9" ht="15" customHeight="1" x14ac:dyDescent="0.35">
      <c r="B44" s="61"/>
      <c r="C44" s="63" t="s">
        <v>64</v>
      </c>
      <c r="D44" s="60"/>
      <c r="F44" s="52"/>
      <c r="G44" s="54"/>
      <c r="H44" s="54"/>
    </row>
    <row r="45" spans="2:9" ht="15" customHeight="1" x14ac:dyDescent="0.35">
      <c r="B45" s="61"/>
      <c r="C45" s="63" t="s">
        <v>66</v>
      </c>
      <c r="D45" s="60"/>
      <c r="F45" s="52"/>
      <c r="G45" s="54"/>
      <c r="H45" s="54"/>
    </row>
    <row r="46" spans="2:9" ht="15" customHeight="1" x14ac:dyDescent="0.35">
      <c r="B46" s="61"/>
      <c r="C46" s="63" t="s">
        <v>68</v>
      </c>
      <c r="D46" s="60"/>
      <c r="F46" s="52"/>
      <c r="G46" s="54"/>
      <c r="H46" s="54"/>
    </row>
    <row r="47" spans="2:9" ht="15" customHeight="1" x14ac:dyDescent="0.35">
      <c r="B47" s="61"/>
      <c r="C47" s="63" t="s">
        <v>69</v>
      </c>
      <c r="D47" s="60"/>
      <c r="F47" s="52"/>
      <c r="G47" s="54"/>
      <c r="H47" s="54"/>
    </row>
    <row r="48" spans="2:9" ht="15" customHeight="1" x14ac:dyDescent="0.35">
      <c r="B48" s="61"/>
      <c r="C48" s="63" t="s">
        <v>70</v>
      </c>
      <c r="D48" s="60"/>
      <c r="F48" s="52"/>
      <c r="G48" s="54"/>
      <c r="H48" s="54"/>
    </row>
    <row r="49" spans="2:9" ht="15" customHeight="1" x14ac:dyDescent="0.35">
      <c r="B49" s="61"/>
      <c r="C49" s="63"/>
      <c r="D49" s="60"/>
      <c r="F49" s="52"/>
      <c r="G49" s="54"/>
      <c r="H49" s="54"/>
    </row>
    <row r="50" spans="2:9" ht="15" customHeight="1" x14ac:dyDescent="0.35">
      <c r="B50" s="61"/>
      <c r="C50" s="63"/>
      <c r="D50" s="60"/>
      <c r="F50" s="52"/>
      <c r="G50" s="54"/>
      <c r="H50" s="54"/>
    </row>
    <row r="51" spans="2:9" ht="15" customHeight="1" x14ac:dyDescent="0.35">
      <c r="B51" s="61"/>
      <c r="C51" s="63"/>
      <c r="D51" s="60"/>
      <c r="F51" s="52"/>
      <c r="G51" s="54"/>
      <c r="H51" s="54"/>
    </row>
    <row r="52" spans="2:9" ht="15" customHeight="1" x14ac:dyDescent="0.35">
      <c r="B52" s="78" t="s">
        <v>115</v>
      </c>
      <c r="C52" s="63" t="s">
        <v>75</v>
      </c>
      <c r="D52" s="60"/>
      <c r="F52" s="52"/>
      <c r="G52" s="54"/>
      <c r="H52" s="54"/>
    </row>
    <row r="53" spans="2:9" ht="15" customHeight="1" x14ac:dyDescent="0.35">
      <c r="B53" s="61"/>
      <c r="C53" s="63" t="s">
        <v>76</v>
      </c>
      <c r="D53" s="60"/>
      <c r="F53" s="52"/>
      <c r="G53" s="54"/>
      <c r="H53" s="54"/>
    </row>
    <row r="54" spans="2:9" ht="15" customHeight="1" x14ac:dyDescent="0.35">
      <c r="B54" s="61"/>
      <c r="C54" s="63" t="s">
        <v>77</v>
      </c>
      <c r="D54" s="60"/>
      <c r="F54" s="52"/>
      <c r="G54" s="54"/>
      <c r="H54" s="54"/>
    </row>
    <row r="55" spans="2:9" ht="15" customHeight="1" x14ac:dyDescent="0.35">
      <c r="B55" s="61"/>
      <c r="C55" s="63" t="s">
        <v>79</v>
      </c>
      <c r="D55" s="60"/>
      <c r="F55" s="52"/>
      <c r="G55" s="54"/>
      <c r="H55" s="54"/>
    </row>
    <row r="56" spans="2:9" ht="15" customHeight="1" x14ac:dyDescent="0.35">
      <c r="B56" s="62"/>
      <c r="C56" s="63" t="s">
        <v>80</v>
      </c>
      <c r="D56" s="60"/>
      <c r="F56" s="52"/>
      <c r="G56" s="54"/>
      <c r="H56" s="54"/>
    </row>
    <row r="57" spans="2:9" ht="15" customHeight="1" x14ac:dyDescent="0.35">
      <c r="B57" s="52"/>
      <c r="C57" s="63" t="s">
        <v>81</v>
      </c>
      <c r="D57" s="54"/>
      <c r="F57" s="52"/>
      <c r="G57" s="54"/>
      <c r="H57" s="54"/>
    </row>
    <row r="58" spans="2:9" ht="15" customHeight="1" x14ac:dyDescent="0.35">
      <c r="C58" s="63" t="s">
        <v>82</v>
      </c>
    </row>
    <row r="59" spans="2:9" ht="15" customHeight="1" x14ac:dyDescent="0.35">
      <c r="C59" s="63" t="s">
        <v>83</v>
      </c>
    </row>
    <row r="60" spans="2:9" ht="15" customHeight="1" x14ac:dyDescent="0.35">
      <c r="C60" s="63" t="s">
        <v>85</v>
      </c>
    </row>
    <row r="61" spans="2:9" ht="15" customHeight="1" x14ac:dyDescent="0.35">
      <c r="C61" s="63" t="s">
        <v>87</v>
      </c>
    </row>
    <row r="62" spans="2:9" ht="15" customHeight="1" x14ac:dyDescent="0.35">
      <c r="B62" s="47"/>
      <c r="C62" s="63" t="s">
        <v>84</v>
      </c>
      <c r="F62" s="47"/>
    </row>
    <row r="63" spans="2:9" ht="15" customHeight="1" x14ac:dyDescent="0.35">
      <c r="B63" s="49"/>
      <c r="C63" s="63" t="s">
        <v>86</v>
      </c>
      <c r="D63" s="50"/>
      <c r="F63" s="49"/>
      <c r="G63" s="50"/>
      <c r="H63" s="50"/>
    </row>
    <row r="64" spans="2:9" ht="15" customHeight="1" x14ac:dyDescent="0.35">
      <c r="B64" s="52"/>
      <c r="C64" s="63" t="s">
        <v>88</v>
      </c>
      <c r="D64" s="51"/>
      <c r="E64" s="51"/>
      <c r="F64" s="52"/>
      <c r="G64" s="51"/>
      <c r="H64" s="51"/>
      <c r="I64" s="51"/>
    </row>
    <row r="65" spans="2:9" ht="15" customHeight="1" x14ac:dyDescent="0.35">
      <c r="B65" s="51"/>
      <c r="C65" s="63" t="s">
        <v>90</v>
      </c>
      <c r="D65" s="51"/>
      <c r="E65" s="51"/>
      <c r="F65" s="51"/>
      <c r="G65" s="51"/>
      <c r="H65" s="51"/>
      <c r="I65" s="51"/>
    </row>
    <row r="66" spans="2:9" ht="15" customHeight="1" x14ac:dyDescent="0.35">
      <c r="B66" s="61"/>
      <c r="C66" s="63" t="s">
        <v>91</v>
      </c>
      <c r="D66" s="60"/>
      <c r="F66" s="52"/>
      <c r="G66" s="54"/>
      <c r="H66" s="54"/>
    </row>
    <row r="67" spans="2:9" ht="15" customHeight="1" x14ac:dyDescent="0.35">
      <c r="B67" s="61"/>
      <c r="C67" s="63"/>
      <c r="D67" s="60"/>
      <c r="F67" s="52"/>
      <c r="G67" s="54"/>
      <c r="H67" s="54"/>
    </row>
    <row r="68" spans="2:9" ht="15" customHeight="1" x14ac:dyDescent="0.35">
      <c r="B68" s="61"/>
      <c r="C68" s="63"/>
      <c r="D68" s="60"/>
      <c r="F68" s="52"/>
      <c r="G68" s="54"/>
      <c r="H68" s="54"/>
    </row>
    <row r="69" spans="2:9" ht="15" customHeight="1" x14ac:dyDescent="0.35">
      <c r="B69" s="61"/>
      <c r="C69" s="63"/>
      <c r="D69" s="60"/>
      <c r="F69" s="52"/>
      <c r="G69" s="54"/>
      <c r="H69" s="54"/>
    </row>
    <row r="70" spans="2:9" ht="15" customHeight="1" x14ac:dyDescent="0.35">
      <c r="B70" s="78" t="s">
        <v>116</v>
      </c>
      <c r="C70" s="63" t="s">
        <v>97</v>
      </c>
      <c r="D70" s="60"/>
      <c r="F70" s="52"/>
      <c r="G70" s="54"/>
      <c r="H70" s="54"/>
    </row>
    <row r="71" spans="2:9" ht="15" customHeight="1" x14ac:dyDescent="0.35">
      <c r="B71" s="61"/>
      <c r="C71" s="63" t="s">
        <v>98</v>
      </c>
      <c r="D71" s="60"/>
      <c r="F71" s="52"/>
      <c r="G71" s="54"/>
      <c r="H71" s="54"/>
    </row>
    <row r="72" spans="2:9" ht="15" customHeight="1" x14ac:dyDescent="0.35">
      <c r="B72" s="61"/>
      <c r="C72" s="63" t="s">
        <v>99</v>
      </c>
      <c r="D72" s="60"/>
      <c r="F72" s="52"/>
      <c r="G72" s="54"/>
      <c r="H72" s="54"/>
    </row>
    <row r="73" spans="2:9" ht="15" customHeight="1" x14ac:dyDescent="0.35">
      <c r="B73" s="61"/>
      <c r="C73" s="63" t="s">
        <v>100</v>
      </c>
      <c r="D73" s="60"/>
      <c r="F73" s="52"/>
      <c r="G73" s="54"/>
      <c r="H73" s="54"/>
    </row>
    <row r="74" spans="2:9" ht="15" customHeight="1" x14ac:dyDescent="0.35">
      <c r="B74" s="61"/>
      <c r="C74" s="63" t="s">
        <v>101</v>
      </c>
      <c r="D74" s="60"/>
      <c r="F74" s="52"/>
      <c r="G74" s="54"/>
      <c r="H74" s="54"/>
    </row>
    <row r="75" spans="2:9" ht="15" customHeight="1" x14ac:dyDescent="0.35">
      <c r="B75" s="61"/>
      <c r="C75" s="63" t="s">
        <v>102</v>
      </c>
      <c r="D75" s="60"/>
      <c r="F75" s="52"/>
      <c r="G75" s="54"/>
      <c r="H75" s="54"/>
    </row>
    <row r="76" spans="2:9" ht="15" customHeight="1" x14ac:dyDescent="0.35">
      <c r="B76" s="61"/>
      <c r="C76" s="63" t="s">
        <v>103</v>
      </c>
      <c r="D76" s="60"/>
      <c r="F76" s="52"/>
      <c r="G76" s="54"/>
      <c r="H76" s="54"/>
    </row>
    <row r="77" spans="2:9" ht="15" customHeight="1" x14ac:dyDescent="0.35">
      <c r="B77" s="61"/>
      <c r="C77" s="63" t="s">
        <v>104</v>
      </c>
      <c r="D77" s="60"/>
      <c r="F77" s="52"/>
      <c r="G77" s="54"/>
      <c r="H77" s="54"/>
    </row>
    <row r="78" spans="2:9" ht="15" customHeight="1" x14ac:dyDescent="0.35">
      <c r="B78" s="61"/>
      <c r="C78" s="63" t="s">
        <v>105</v>
      </c>
      <c r="D78" s="60"/>
      <c r="F78" s="52"/>
      <c r="G78" s="54"/>
      <c r="H78" s="54"/>
    </row>
    <row r="79" spans="2:9" ht="15" customHeight="1" x14ac:dyDescent="0.35">
      <c r="B79" s="61"/>
      <c r="C79" s="63" t="s">
        <v>106</v>
      </c>
      <c r="D79" s="60"/>
      <c r="F79" s="52"/>
      <c r="G79" s="54"/>
      <c r="H79" s="54"/>
    </row>
    <row r="80" spans="2:9" ht="15" customHeight="1" x14ac:dyDescent="0.35">
      <c r="B80" s="61"/>
      <c r="C80" s="63" t="s">
        <v>107</v>
      </c>
      <c r="D80" s="60"/>
      <c r="F80" s="52"/>
      <c r="G80" s="54"/>
      <c r="H80" s="54"/>
    </row>
    <row r="81" spans="2:9" ht="15" customHeight="1" x14ac:dyDescent="0.35">
      <c r="B81" s="61"/>
      <c r="C81" s="63" t="s">
        <v>108</v>
      </c>
      <c r="D81" s="60"/>
      <c r="F81" s="52"/>
      <c r="G81" s="54"/>
      <c r="H81" s="54"/>
    </row>
    <row r="82" spans="2:9" ht="15" customHeight="1" x14ac:dyDescent="0.35">
      <c r="B82" s="61"/>
      <c r="C82" s="63" t="s">
        <v>110</v>
      </c>
      <c r="D82" s="60"/>
      <c r="F82" s="52"/>
      <c r="G82" s="54"/>
      <c r="H82" s="54"/>
    </row>
    <row r="83" spans="2:9" ht="15" customHeight="1" x14ac:dyDescent="0.35">
      <c r="B83" s="61"/>
      <c r="C83" s="63" t="s">
        <v>111</v>
      </c>
      <c r="D83" s="60"/>
      <c r="F83" s="52"/>
      <c r="G83" s="54"/>
      <c r="H83" s="54"/>
    </row>
    <row r="84" spans="2:9" ht="15" customHeight="1" x14ac:dyDescent="0.35">
      <c r="B84" s="62"/>
      <c r="C84" s="63" t="s">
        <v>109</v>
      </c>
      <c r="D84" s="60"/>
      <c r="F84" s="52"/>
      <c r="G84" s="54"/>
      <c r="H84" s="54"/>
    </row>
    <row r="85" spans="2:9" ht="15" customHeight="1" x14ac:dyDescent="0.35">
      <c r="B85" s="52"/>
      <c r="C85" s="63"/>
      <c r="D85" s="54"/>
      <c r="F85" s="52"/>
      <c r="G85" s="54"/>
      <c r="H85" s="54"/>
    </row>
    <row r="86" spans="2:9" ht="15" customHeight="1" x14ac:dyDescent="0.35">
      <c r="C86" s="63"/>
    </row>
    <row r="87" spans="2:9" ht="15" customHeight="1" x14ac:dyDescent="0.35">
      <c r="C87" s="63"/>
    </row>
    <row r="88" spans="2:9" ht="15" customHeight="1" x14ac:dyDescent="0.35">
      <c r="C88" s="63"/>
    </row>
    <row r="89" spans="2:9" ht="15" customHeight="1" x14ac:dyDescent="0.35">
      <c r="C89" s="63"/>
    </row>
    <row r="90" spans="2:9" ht="15" customHeight="1" x14ac:dyDescent="0.35">
      <c r="B90" s="47"/>
      <c r="C90" s="63"/>
      <c r="F90" s="47"/>
    </row>
    <row r="91" spans="2:9" ht="15" customHeight="1" x14ac:dyDescent="0.35">
      <c r="B91" s="49"/>
      <c r="C91" s="63"/>
      <c r="D91" s="50"/>
      <c r="F91" s="49"/>
      <c r="G91" s="50"/>
      <c r="H91" s="50"/>
    </row>
    <row r="92" spans="2:9" ht="15" customHeight="1" x14ac:dyDescent="0.35">
      <c r="B92" s="52"/>
      <c r="C92" s="63"/>
      <c r="D92" s="51"/>
      <c r="E92" s="51"/>
      <c r="F92" s="52"/>
      <c r="G92" s="51"/>
      <c r="H92" s="51"/>
      <c r="I92" s="51"/>
    </row>
    <row r="93" spans="2:9" ht="15" customHeight="1" x14ac:dyDescent="0.35">
      <c r="B93" s="51"/>
      <c r="C93" s="63"/>
      <c r="D93" s="51"/>
      <c r="E93" s="51"/>
      <c r="F93" s="51"/>
      <c r="G93" s="51"/>
      <c r="H93" s="51"/>
      <c r="I93" s="51"/>
    </row>
    <row r="94" spans="2:9" ht="15" customHeight="1" x14ac:dyDescent="0.35">
      <c r="B94" s="61"/>
      <c r="C94" s="63"/>
      <c r="D94" s="60"/>
      <c r="F94" s="52"/>
      <c r="G94" s="54"/>
      <c r="H94" s="54"/>
    </row>
    <row r="95" spans="2:9" ht="15" customHeight="1" x14ac:dyDescent="0.35">
      <c r="B95" s="61"/>
      <c r="C95" s="63"/>
      <c r="D95" s="60"/>
      <c r="F95" s="52"/>
      <c r="G95" s="54"/>
      <c r="H95" s="54"/>
    </row>
    <row r="96" spans="2:9" ht="15" customHeight="1" x14ac:dyDescent="0.35">
      <c r="B96" s="61"/>
      <c r="C96" s="63"/>
      <c r="D96" s="60"/>
      <c r="F96" s="52"/>
      <c r="G96" s="54"/>
      <c r="H96" s="54"/>
    </row>
    <row r="97" spans="2:8" ht="15" customHeight="1" x14ac:dyDescent="0.35">
      <c r="B97" s="61"/>
      <c r="C97" s="63"/>
      <c r="D97" s="60"/>
      <c r="F97" s="52"/>
      <c r="G97" s="54"/>
      <c r="H97" s="54"/>
    </row>
    <row r="98" spans="2:8" ht="15" customHeight="1" x14ac:dyDescent="0.35">
      <c r="B98" s="61"/>
      <c r="C98" s="63"/>
      <c r="D98" s="60"/>
      <c r="F98" s="52"/>
      <c r="G98" s="54"/>
      <c r="H98" s="54"/>
    </row>
    <row r="99" spans="2:8" ht="15" customHeight="1" x14ac:dyDescent="0.35">
      <c r="B99" s="61"/>
      <c r="C99" s="63"/>
      <c r="D99" s="60"/>
      <c r="F99" s="52"/>
      <c r="G99" s="54"/>
      <c r="H99" s="54"/>
    </row>
    <row r="100" spans="2:8" ht="15" customHeight="1" x14ac:dyDescent="0.35">
      <c r="B100" s="61"/>
      <c r="C100" s="63"/>
      <c r="D100" s="60"/>
      <c r="F100" s="52"/>
      <c r="G100" s="54"/>
      <c r="H100" s="54"/>
    </row>
    <row r="101" spans="2:8" ht="15" customHeight="1" x14ac:dyDescent="0.35">
      <c r="B101" s="61"/>
      <c r="C101" s="63"/>
      <c r="D101" s="60"/>
      <c r="F101" s="52"/>
      <c r="G101" s="54"/>
      <c r="H101" s="54"/>
    </row>
    <row r="102" spans="2:8" ht="15" customHeight="1" x14ac:dyDescent="0.35">
      <c r="B102" s="61"/>
      <c r="C102" s="63"/>
      <c r="D102" s="60"/>
      <c r="F102" s="52"/>
      <c r="G102" s="54"/>
      <c r="H102" s="54"/>
    </row>
    <row r="103" spans="2:8" ht="15" customHeight="1" x14ac:dyDescent="0.35">
      <c r="B103" s="61"/>
      <c r="C103" s="63"/>
      <c r="D103" s="60"/>
      <c r="F103" s="52"/>
      <c r="G103" s="54"/>
      <c r="H103" s="54"/>
    </row>
    <row r="104" spans="2:8" ht="15" customHeight="1" x14ac:dyDescent="0.35">
      <c r="B104" s="61"/>
      <c r="C104" s="63"/>
      <c r="D104" s="60"/>
      <c r="F104" s="52"/>
      <c r="G104" s="54"/>
      <c r="H104" s="54"/>
    </row>
    <row r="105" spans="2:8" ht="15" customHeight="1" x14ac:dyDescent="0.35">
      <c r="B105" s="61"/>
      <c r="C105" s="63"/>
      <c r="D105" s="60"/>
      <c r="F105" s="52"/>
      <c r="G105" s="54"/>
      <c r="H105" s="54"/>
    </row>
    <row r="106" spans="2:8" ht="15" customHeight="1" x14ac:dyDescent="0.35">
      <c r="B106" s="61"/>
      <c r="C106" s="60"/>
      <c r="D106" s="60"/>
      <c r="F106" s="52"/>
      <c r="G106" s="54"/>
      <c r="H106" s="54"/>
    </row>
    <row r="107" spans="2:8" ht="15" customHeight="1" x14ac:dyDescent="0.35">
      <c r="B107" s="61"/>
      <c r="C107" s="60"/>
      <c r="D107" s="60"/>
      <c r="F107" s="52"/>
      <c r="G107" s="54"/>
      <c r="H107" s="54"/>
    </row>
    <row r="108" spans="2:8" ht="15" customHeight="1" x14ac:dyDescent="0.35">
      <c r="B108" s="61"/>
      <c r="C108" s="60"/>
      <c r="D108" s="60"/>
      <c r="F108" s="52"/>
      <c r="G108" s="54"/>
      <c r="H108" s="54"/>
    </row>
    <row r="109" spans="2:8" ht="15" customHeight="1" x14ac:dyDescent="0.35">
      <c r="B109" s="62"/>
      <c r="C109" s="60"/>
      <c r="D109" s="60"/>
      <c r="F109" s="52"/>
      <c r="G109" s="54"/>
      <c r="H109" s="54"/>
    </row>
    <row r="110" spans="2:8" ht="15" customHeight="1" x14ac:dyDescent="0.35">
      <c r="B110" s="52"/>
      <c r="C110" s="54"/>
      <c r="D110" s="54"/>
      <c r="F110" s="52"/>
      <c r="G110" s="54"/>
      <c r="H110" s="54"/>
    </row>
  </sheetData>
  <mergeCells count="2">
    <mergeCell ref="B14:E14"/>
    <mergeCell ref="B2:E2"/>
  </mergeCells>
  <pageMargins left="0.7" right="0.7" top="0.75" bottom="0.75" header="0.3" footer="0.3"/>
  <pageSetup orientation="portrait" r:id="rId1"/>
  <ignoredErrors>
    <ignoredError sqref="D11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9p6 xmlns="0bd7d161-68aa-4378-85c6-89c84e437c65" xsi:nil="true"/>
    <Status xmlns="0bd7d161-68aa-4378-85c6-89c84e437c65" xsi:nil="true"/>
    <Type_x0020_l xmlns="0bd7d161-68aa-4378-85c6-89c84e437c65" xsi:nil="true"/>
    <r7ph xmlns="0bd7d161-68aa-4378-85c6-89c84e437c65" xsi:nil="true"/>
    <ddqa xmlns="0bd7d161-68aa-4378-85c6-89c84e437c65" xsi:nil="true"/>
    <SharedWithUsers xmlns="6b9857c5-041e-4fc1-9d7d-8b03587acb27">
      <UserInfo>
        <DisplayName>Stephen Poyer</DisplayName>
        <AccountId>17</AccountId>
        <AccountType/>
      </UserInfo>
      <UserInfo>
        <DisplayName>Emily Kitts</DisplayName>
        <AccountId>270</AccountId>
        <AccountType/>
      </UserInfo>
      <UserInfo>
        <DisplayName>Chouaibou Mouhamadou</DisplayName>
        <AccountId>438</AccountId>
        <AccountType/>
      </UserInfo>
    </SharedWithUsers>
    <lcf76f155ced4ddcb4097134ff3c332f xmlns="0bd7d161-68aa-4378-85c6-89c84e437c65">
      <Terms xmlns="http://schemas.microsoft.com/office/infopath/2007/PartnerControls"/>
    </lcf76f155ced4ddcb4097134ff3c332f>
    <TaxCatchAll xmlns="2b04e3bf-eb77-48e0-9993-e01b67b1c33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CA9FA2906D49A87928E07A90BDE1" ma:contentTypeVersion="22" ma:contentTypeDescription="Create a new document." ma:contentTypeScope="" ma:versionID="e6a881e73c740936d7a998eab37191b5">
  <xsd:schema xmlns:xsd="http://www.w3.org/2001/XMLSchema" xmlns:xs="http://www.w3.org/2001/XMLSchema" xmlns:p="http://schemas.microsoft.com/office/2006/metadata/properties" xmlns:ns2="0bd7d161-68aa-4378-85c6-89c84e437c65" xmlns:ns3="6b9857c5-041e-4fc1-9d7d-8b03587acb27" xmlns:ns4="2b04e3bf-eb77-48e0-9993-e01b67b1c33a" targetNamespace="http://schemas.microsoft.com/office/2006/metadata/properties" ma:root="true" ma:fieldsID="6b18df6de1a07750b2c0d58014e3a1f1" ns2:_="" ns3:_="" ns4:_="">
    <xsd:import namespace="0bd7d161-68aa-4378-85c6-89c84e437c65"/>
    <xsd:import namespace="6b9857c5-041e-4fc1-9d7d-8b03587acb27"/>
    <xsd:import namespace="2b04e3bf-eb77-48e0-9993-e01b67b1c3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Type_x0020_l" minOccurs="0"/>
                <xsd:element ref="ns2:Status" minOccurs="0"/>
                <xsd:element ref="ns2:v9p6" minOccurs="0"/>
                <xsd:element ref="ns2:ddqa" minOccurs="0"/>
                <xsd:element ref="ns2:r7ph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d161-68aa-4378-85c6-89c84e437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ype_x0020_l" ma:index="20" nillable="true" ma:displayName="Type" ma:description="Budget&#10;Consultant&#10;IRB&#10;Labor&#10;NXP/Equipment&#10;Subcontract&#10;Travel&#10;Waiver - Allowances&#10;Waiver - CDR/FSN&#10;Waiver - Increase" ma:internalName="Type_x0020_l">
      <xsd:simpleType>
        <xsd:restriction base="dms:Note">
          <xsd:maxLength value="255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ing"/>
          <xsd:enumeration value="Pending"/>
          <xsd:enumeration value="Approved"/>
          <xsd:enumeration value="Denied"/>
          <xsd:enumeration value="Cancelled"/>
        </xsd:restriction>
      </xsd:simpleType>
    </xsd:element>
    <xsd:element name="v9p6" ma:index="22" nillable="true" ma:displayName="Date and Time" ma:internalName="v9p6">
      <xsd:simpleType>
        <xsd:restriction base="dms:DateTime"/>
      </xsd:simpleType>
    </xsd:element>
    <xsd:element name="ddqa" ma:index="23" nillable="true" ma:displayName="Request" ma:internalName="ddqa">
      <xsd:simpleType>
        <xsd:restriction base="dms:Text"/>
      </xsd:simpleType>
    </xsd:element>
    <xsd:element name="r7ph" ma:index="24" nillable="true" ma:displayName="Employee or Consultant Name" ma:internalName="r7ph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5be66e25-6253-4f8b-9755-5684a1ad7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57c5-041e-4fc1-9d7d-8b03587ac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4e3bf-eb77-48e0-9993-e01b67b1c33a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5b085eb6-aa09-4d8e-acda-07d90d1c8499}" ma:internalName="TaxCatchAll" ma:showField="CatchAllData" ma:web="6b9857c5-041e-4fc1-9d7d-8b03587acb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831B86-696C-49C1-9A6E-7142D4935368}">
  <ds:schemaRefs>
    <ds:schemaRef ds:uri="http://schemas.microsoft.com/office/2006/metadata/properties"/>
    <ds:schemaRef ds:uri="http://schemas.microsoft.com/office/infopath/2007/PartnerControls"/>
    <ds:schemaRef ds:uri="0bd7d161-68aa-4378-85c6-89c84e437c65"/>
    <ds:schemaRef ds:uri="6b9857c5-041e-4fc1-9d7d-8b03587acb27"/>
  </ds:schemaRefs>
</ds:datastoreItem>
</file>

<file path=customXml/itemProps2.xml><?xml version="1.0" encoding="utf-8"?>
<ds:datastoreItem xmlns:ds="http://schemas.openxmlformats.org/officeDocument/2006/customXml" ds:itemID="{5EB49742-F305-4ECB-B1C5-E6EC31E64D70}"/>
</file>

<file path=customXml/itemProps3.xml><?xml version="1.0" encoding="utf-8"?>
<ds:datastoreItem xmlns:ds="http://schemas.openxmlformats.org/officeDocument/2006/customXml" ds:itemID="{253A5AC6-916E-4359-8E40-6F9F1D5908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Tableau de Bord</vt:lpstr>
      <vt:lpstr>Travail de Terrain</vt:lpstr>
      <vt:lpstr>Bioessai</vt:lpstr>
      <vt:lpstr>Protocole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Rahariniaina</dc:creator>
  <cp:keywords/>
  <dc:description/>
  <cp:lastModifiedBy>Barbara DeSilva</cp:lastModifiedBy>
  <cp:revision/>
  <dcterms:created xsi:type="dcterms:W3CDTF">2019-12-18T13:23:52Z</dcterms:created>
  <dcterms:modified xsi:type="dcterms:W3CDTF">2023-07-17T20:24:48Z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0x0101008542CA9FA2906D49A87928E07A90BDE1</vt:lpwstr>
  </property>
</Properties>
</file>